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s\Usuario1\Downloads\"/>
    </mc:Choice>
  </mc:AlternateContent>
  <xr:revisionPtr revIDLastSave="0" documentId="13_ncr:1_{71C8ADBA-7004-44F8-B2D6-A4D10F0678B5}" xr6:coauthVersionLast="47" xr6:coauthVersionMax="47" xr10:uidLastSave="{00000000-0000-0000-0000-000000000000}"/>
  <bookViews>
    <workbookView xWindow="-120" yWindow="-120" windowWidth="29040" windowHeight="15720" xr2:uid="{DD26D2B8-5FE0-4AA3-8741-A022EDE0CAA7}"/>
  </bookViews>
  <sheets>
    <sheet name="2024" sheetId="1" r:id="rId1"/>
  </sheets>
  <definedNames>
    <definedName name="_Hlk98495390" localSheetId="0">'2024'!#REF!</definedName>
    <definedName name="_xlnm.Print_Titles" localSheetId="0">'2024'!$1:$3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6" i="1" l="1"/>
  <c r="C85" i="1"/>
  <c r="C67" i="1"/>
  <c r="C64" i="1"/>
  <c r="C58" i="1"/>
  <c r="O55" i="1"/>
  <c r="C65" i="1" s="1"/>
  <c r="C55" i="1"/>
  <c r="D51" i="1"/>
  <c r="C51" i="1"/>
  <c r="O51" i="1"/>
  <c r="D46" i="1"/>
  <c r="C46" i="1"/>
  <c r="H39" i="1"/>
  <c r="H46" i="1" s="1"/>
  <c r="O31" i="1"/>
  <c r="H31" i="1"/>
  <c r="D31" i="1"/>
  <c r="C31" i="1"/>
  <c r="O28" i="1"/>
  <c r="H28" i="1"/>
  <c r="D28" i="1"/>
  <c r="C28" i="1"/>
  <c r="O10" i="1"/>
  <c r="C63" i="1" s="1"/>
  <c r="H10" i="1"/>
  <c r="D10" i="1"/>
  <c r="C10" i="1"/>
  <c r="H51" i="1" l="1"/>
  <c r="O46" i="1"/>
  <c r="C84" i="1"/>
  <c r="C68" i="1"/>
  <c r="I67" i="1" s="1"/>
  <c r="I63" i="1"/>
  <c r="I68" i="1" s="1"/>
  <c r="I65" i="1"/>
  <c r="O58" i="1"/>
  <c r="C66" i="1"/>
  <c r="C87" i="1" l="1"/>
  <c r="I84" i="1" s="1"/>
  <c r="I87" i="1" s="1"/>
  <c r="I66" i="1"/>
  <c r="I64" i="1"/>
  <c r="I85" i="1" l="1"/>
  <c r="I86" i="1"/>
</calcChain>
</file>

<file path=xl/sharedStrings.xml><?xml version="1.0" encoding="utf-8"?>
<sst xmlns="http://schemas.openxmlformats.org/spreadsheetml/2006/main" count="180" uniqueCount="149">
  <si>
    <t>EMPRESA DE SERVICIOS PUBLICOS DE GRANADA E.S.P.G</t>
  </si>
  <si>
    <t>|</t>
  </si>
  <si>
    <t>N°CONTRATO</t>
  </si>
  <si>
    <t xml:space="preserve">TIPO </t>
  </si>
  <si>
    <t xml:space="preserve">VALOR
INICIAL </t>
  </si>
  <si>
    <t>VALOR ADICIONAL</t>
  </si>
  <si>
    <t>PORCENTAJE DE EJECUCIÓN</t>
  </si>
  <si>
    <t>TOTAL PAGADOS</t>
  </si>
  <si>
    <t>VALOR PENDIENTE DE PAGAR</t>
  </si>
  <si>
    <t>VALOR FINAL</t>
  </si>
  <si>
    <t xml:space="preserve">OBJETO </t>
  </si>
  <si>
    <t>ENLACE SECOP</t>
  </si>
  <si>
    <t>PLAZO (meses)</t>
  </si>
  <si>
    <t>PLAZO
(Días)</t>
  </si>
  <si>
    <t xml:space="preserve">FECHA 
INICIO </t>
  </si>
  <si>
    <t xml:space="preserve">FECHA 
TERMINACIÓN </t>
  </si>
  <si>
    <t xml:space="preserve">VALOR EJECUTADO </t>
  </si>
  <si>
    <t>FECHA 
LIQUIDACIÓN</t>
  </si>
  <si>
    <t>FUENTE DE RECURSOS</t>
  </si>
  <si>
    <t>CONTRATOS DE ARRENDAMIENTOS</t>
  </si>
  <si>
    <t>AR01-2024</t>
  </si>
  <si>
    <t>Arrendamiento</t>
  </si>
  <si>
    <t>7.630.804</t>
  </si>
  <si>
    <t>Arrendamiento de un local comercial identificado con cédula catastral N°1010010290001300010002 y ficha predial N°11201348, ubicado en la calle 20 N° 21 – 55 del municipio de Granada – Antioquia.</t>
  </si>
  <si>
    <t>https://community.secop.gov.co/Public/Tendering/OpportunityDetail/Index?noticeUID=CO1.NTC.5778109&amp;isFromPublicArea=True&amp;isModal=False</t>
  </si>
  <si>
    <t>AR02-2024</t>
  </si>
  <si>
    <t>Arrendamiento modulo  bodega situado en el municipio de Granada ubicado en la Calle 20 N°21-56, para almacenamiento de material de la Empresa de Servicios Públicos de Granada.</t>
  </si>
  <si>
    <t>https://community.secop.gov.co/Public/Tendering/OpportunityDetail/Index?noticeUID=CO1.NTC.5814077&amp;isFromPublicArea=True&amp;isModal=False</t>
  </si>
  <si>
    <t>AR03-2024</t>
  </si>
  <si>
    <t>41.9%</t>
  </si>
  <si>
    <t>Arrendamiento modulo parqueadero situado en el municipio de Granada ubicado en la Calle 17 N°26-101, sector La Esperanza. Ficha Predial 11208268 y Cédula Catastral 313-1-1-0007-00013 y matrícula 018-88047, además de prestar el servicio de lavado una vez a la semana</t>
  </si>
  <si>
    <t>https://community.secop.gov.co/Public/Tendering/OpportunityDetail/Index?noticeUID=CO1.NTC.6158728&amp;isFromPublicArea=True&amp;isModal=False</t>
  </si>
  <si>
    <t xml:space="preserve">TOTAL ARRENDAMIENTOS </t>
  </si>
  <si>
    <t>CONTRATOS Y ORDENES DE PRESTACIÓN DE SERVICIOS</t>
  </si>
  <si>
    <t>PS01-2024</t>
  </si>
  <si>
    <t>Prestación de Servicios</t>
  </si>
  <si>
    <t>26.786.375</t>
  </si>
  <si>
    <t>54.5%</t>
  </si>
  <si>
    <t>Prestación de servicios a la Empresa de Servicios Públicos de Granada E.S.P.G. mediante el apoyo en la gestión contractual y rendición entes de control, implementación del Modelo Integrado de Planeación y Gestión y en el Sistema de Gestión de Seguridad y Salud en el Trabajo.</t>
  </si>
  <si>
    <t>https://community.secop.gov.co/Public/Tendering/OpportunityDetail/Index?noticeUID=CO1.NTC.5648444&amp;isFromPublicArea=True&amp;isModal=False</t>
  </si>
  <si>
    <t>PS02-2024</t>
  </si>
  <si>
    <t>40.608.700</t>
  </si>
  <si>
    <t>Prestación de servicios profesionales de apoyo a la Empresa de Servicios Públicos de Granada E.S.P.G en el reporte de información en el Sistema Único de Información SUI, realización de caracterizaciones en la PTAR, sistema de tratamiento de lixiviados y disposición de residuos sólidos, informe de avance del programa de ahorro y uso eficiente del agua y cumplimiento de otros requerimientos hechos por la Superintendencia de Servicios Públicos Domiciliarios, la Comisión de Regulación de Agua Potable</t>
  </si>
  <si>
    <t>https://community.secop.gov.co/Public/Tendering/OpportunityDetail/Index?noticeUID=CO1.NTC.5649779&amp;isFromPublicArea=True&amp;isModal=False</t>
  </si>
  <si>
    <t>PS03-2024</t>
  </si>
  <si>
    <t>Servicio de transporte con volqueta  de material de cobertura, con destino al Relleno Sanitario Municipal ubicado en la Vereda Reyes, recolección de residuos sólidos  y de material para la reparación de las redes de acueducto y alcantarillado del Municipio de Granada</t>
  </si>
  <si>
    <t>https://community.secop.gov.co/Public/Tendering/OpportunityDetail/Index?noticeUID=CO1.NTC.5677637&amp;isFromPublicArea=True&amp;isModal=False</t>
  </si>
  <si>
    <t>PS04-2024</t>
  </si>
  <si>
    <t>Servicio de extracción con máquina retroexcavadora de material de cobertura con destino al Relleno Sanitario Municipal ubicado en la Vereda Reyes y conformación de escombrera del Municipio de Granada – Antioquia.</t>
  </si>
  <si>
    <t>https://community.secop.gov.co/Public/Tendering/OpportunityDetail/Index?noticeUID=CO1.NTC.5677392&amp;isFromPublicArea=True&amp;isModal=False</t>
  </si>
  <si>
    <t>Recursos Propios</t>
  </si>
  <si>
    <t>PS-05-2024</t>
  </si>
  <si>
    <t>Prestación de servicios profesionales como Contadora de la Empresa de Servicios Públicos de Granada E.S.P.G.</t>
  </si>
  <si>
    <t>https://community.secop.gov.co/Public/Tendering/OpportunityDetail/Index?noticeUID=CO1.NTC.5689316&amp;isFromPublicArea=True&amp;isModal=False</t>
  </si>
  <si>
    <t>PS06-2024</t>
  </si>
  <si>
    <t>Prestación de servicios profesionales de asesoría, acompañamiento y apoyo jurídico a la Empresa de Servicios Públicos de Granada E.S.P.G.</t>
  </si>
  <si>
    <t>https://community.secop.gov.co/Public/Tendering/OpportunityDetail/Index?noticeUID=CO1.NTC.5689319&amp;isFromPublicArea=True&amp;isModal=False</t>
  </si>
  <si>
    <t>PS07-2024</t>
  </si>
  <si>
    <t>Acompañar a la Empresa de Servicios Públicos de Granada en el mantenimiento y mejora del Sistema de Seguridad y Salud en el Trabajo y en la gestión del talento humano.</t>
  </si>
  <si>
    <t>https://community.secop.gov.co/Public/Tendering/OpportunityDetail/Index?noticeUID=CO1.NTC.5758106&amp;isFromPublicArea=True&amp;isModal=False</t>
  </si>
  <si>
    <t>PS08-2024</t>
  </si>
  <si>
    <t>10.972.927</t>
  </si>
  <si>
    <t>Prestar los servicios a la E.S.P.G mediante los análisis de laboratorio fisicoquímico y microbiológico al agua para consumo humano.</t>
  </si>
  <si>
    <t>https://community.secop.gov.co/Public/Tendering/OpportunityDetail/Index?noticeUID=CO1.NTC.5808830&amp;isFromPublicArea=True&amp;isModal=False</t>
  </si>
  <si>
    <t>PS09-2024</t>
  </si>
  <si>
    <t>21.345.000</t>
  </si>
  <si>
    <t>Mantenimiento preventivo y correctivo, a todo costo, del vehículo recolector identificado con la placa ODT849, perteneciente a la Empresa de Servicios Públicos de Granada E.S.P.G., de acuerdo a las necesidades presentadas.</t>
  </si>
  <si>
    <t>https://community.secop.gov.co/Public/Tendering/OpportunityDetail/Index?noticeUID=CO1.NTC.5816644&amp;isFromPublicArea=True&amp;isModal=False</t>
  </si>
  <si>
    <t>PS10-2024</t>
  </si>
  <si>
    <t>2.456.692</t>
  </si>
  <si>
    <t>Prestación de servicios a la Empresa de Servicios Públicos de Granada E.S.P.G. mediante la actualización, mantenimiento y soporte técnico del Software de Gestión Documental WorkManager E.D. y sus componentes.</t>
  </si>
  <si>
    <t>https://community.secop.gov.co/Public/Tendering/OpportunityDetail/Index?noticeUID=CO1.NTC.5849184&amp;isFromPublicArea=True&amp;isModal=False</t>
  </si>
  <si>
    <t>PS11-2024</t>
  </si>
  <si>
    <t>Prestación de servicios de mantenimiento preventivo y correctivo, a todo costo, de los equipos y motores requeridos para el desarrollo de los diferentes procesos, así como de las instalaciones eléctricas de los diferentes centros de trabajo de la Empresa de Servicios Públicos de Granada E.S.P.G.</t>
  </si>
  <si>
    <t>https://community.secop.gov.co/Public/Tendering/OpportunityDetail/Index?noticeUID=CO1.NTC.5858788&amp;isFromPublicArea=True&amp;isModal=False</t>
  </si>
  <si>
    <t>PS12-2024</t>
  </si>
  <si>
    <t>Prestación de servicios de comunicación a la Empresa de Servicios Públicos de Granada, mediante la generación de espacios de educación e información a la comunidad, que permitan la interacción con la ciudadanía, lo mismo que la difusión de campañas ambientales, educativas y publicitarias en la Emisora Comunitaria Granada Estéreo.</t>
  </si>
  <si>
    <t>https://community.secop.gov.co/Public/Tendering/OpportunityDetail/Index?noticeUID=CO1.NTC.5881803&amp;isFromPublicArea=True&amp;isModal=False</t>
  </si>
  <si>
    <t>PS13-2024</t>
  </si>
  <si>
    <t>Prestación de servicios de apoyo a la Empresa de Servicios Públicos de Granada E.S.P.G, mediante el manejo del Plan Básico de Medios de Comunicación que incluye página web, redes sociales, diseños y publicación de contenidos.</t>
  </si>
  <si>
    <t>https://community.secop.gov.co/Public/Tendering/OpportunityDetail/Index?noticeUID=CO1.NTC.6058677&amp;isFromPublicArea=True&amp;isModal=False</t>
  </si>
  <si>
    <t>Realizar exámenes médicos, clínicos y paraclínicos, para admisión, periódicos ocupacionales, cambios de ocupación, reingreso al trabajo, retiro y otras situaciones que alteren o puedan traducirse en riesgo para la salud de los empleados de la Empresa de Servicios Públicos de Granada E.S.P.G.</t>
  </si>
  <si>
    <t>https://community.secop.gov.co/Public/Tendering/OpportunityDetail/Index?noticeUID=CO1.NTC.6298096&amp;isFromPublicArea=True&amp;isModal=False</t>
  </si>
  <si>
    <t>TOTAL PRESTACION DE SERVICIOS</t>
  </si>
  <si>
    <t xml:space="preserve">CONTRATOS DE CONSULTORIA </t>
  </si>
  <si>
    <t>TOTAL CONSULTORIA</t>
  </si>
  <si>
    <t>CONTRATOS DE SUMINISTROS</t>
  </si>
  <si>
    <t>SU01-2024</t>
  </si>
  <si>
    <t>Suministro</t>
  </si>
  <si>
    <t>15.306.500</t>
  </si>
  <si>
    <t>Suministro de combustible y aceite para uso de guadaña y demás necesidades de la Empresa de Servicios Públicos de Granada E.S.P.G.</t>
  </si>
  <si>
    <t>https://community.secop.gov.co/Public/Tendering/OpportunityDetail/Index?noticeUID=CO1.NTC.5774515&amp;isFromPublicArea=True&amp;isModal=False</t>
  </si>
  <si>
    <t>SU02-2024</t>
  </si>
  <si>
    <t>30.960.875</t>
  </si>
  <si>
    <t>Suministro de químicos  y equipos  para la Planta de Tratamiento de Agua Potable de la Empresa de Servicios Públicos de Granada E.S.P.G.</t>
  </si>
  <si>
    <t>https://community.secop.gov.co/Public/Tendering/OpportunityDetail/Index?noticeUID=CO1.NTC.5847571&amp;isFromPublicArea=True&amp;isModal=False</t>
  </si>
  <si>
    <t>SU03-2024</t>
  </si>
  <si>
    <t>20.872.500</t>
  </si>
  <si>
    <t>Suministro de implementos, materiales y accesorios requeridos por la Empresa de Servicios Públicos de Granada, para la efectiva prestación de los servicios de acueducto, alcantarillado y aseo.</t>
  </si>
  <si>
    <t>https://community.secop.gov.co/Public/Tendering/OpportunityDetail/Index?noticeUID=CO1.NTC.5866001&amp;isFromPublicArea=True&amp;isModal=False</t>
  </si>
  <si>
    <t>SU04-2024</t>
  </si>
  <si>
    <t>Suministro de materiales e implementos requeridos para la prestación del servicio de aseo operado por la Empresa de Servicios Públicos de Granada.</t>
  </si>
  <si>
    <t>https://community.secop.gov.co/Public/Tendering/OpportunityDetail/Index?noticeUID=CO1.NTC.5941315&amp;isFromPublicArea=True&amp;isModal=False</t>
  </si>
  <si>
    <t>SU05-2024</t>
  </si>
  <si>
    <t>Suministro de tóners originales para las impresoras de la Empresa de Servicios Públicos de Granada E.S.P.G., recarga y remanufactura de los mismos, según las necesidades que se presenten en el transcurso del año.</t>
  </si>
  <si>
    <t>https://community.secop.gov.co/Public/Tendering/OpportunityDetail/Index?noticeUID=CO1.NTC.5983979&amp;isFromPublicArea=True&amp;isModal=False</t>
  </si>
  <si>
    <t>SU06-2024</t>
  </si>
  <si>
    <t>Suministro de materiales de oficina, elementos de escritorio y otros insumos requeridos para el desarrollo efectivo de las labores administrativas y la adecuada prestación de los servicios públicos de acueducto, alcantarillado y aseo, por parte de la Empresa de Servicios Públicos de Granada E.S.P.G., según las necesidades que se presenten en el transcurso del año.</t>
  </si>
  <si>
    <t>https://community.secop.gov.co/Public/Tendering/OpportunityDetail/Index?noticeUID=CO1.NTC.6002142&amp;isFromPublicArea=True&amp;isModal=False</t>
  </si>
  <si>
    <t>SU07-2024</t>
  </si>
  <si>
    <t>Suministro e instalación de elementos informáticos para la Empresa de Servicios Públicos de Granada E.S.P.G.</t>
  </si>
  <si>
    <t>https://community.secop.gov.co/Public/Tendering/OpportunityDetail/Index?noticeUID=CO1.NTC.6003840&amp;isFromPublicArea=True&amp;isModal=False</t>
  </si>
  <si>
    <t>SU08-2024</t>
  </si>
  <si>
    <t>Suministro de refrigerios y otros alimentos preparados, requeridos para el desarrollo de diferentes eventos, reuniones, capacitaciones y actividades programadas por la Empresa de Servicios Públicos de Granada, de acuerdo a las necesidades presentadas en el transcurso del año.</t>
  </si>
  <si>
    <t>https://community.secop.gov.co/Public/Tendering/OpportunityDetail/Index?noticeUID=CO1.NTC.6058000&amp;isFromPublicArea=True&amp;isModal=False</t>
  </si>
  <si>
    <t>SU09-2024</t>
  </si>
  <si>
    <t>Suministro de medidores de agua potable domiciliarios, materiales y accesorios para el mantenimiento y reparación de los sistemas de los servicios de acueducto y alcantarillado; prestados por la Empresa de Servicios Públicos de Granada E.S.P.G.</t>
  </si>
  <si>
    <t>https://community.secop.gov.co/Public/Tendering/OpportunityDetail/Index?noticeUID=CO1.NTC.6297472&amp;isFromPublicArea=True&amp;isModal=False</t>
  </si>
  <si>
    <t>SU10-2024</t>
  </si>
  <si>
    <t>Suministro de insumos de aseo y cafetería orientados a la higiene de las instalaciones y a la atención de los usuarios internos y externos de la Empresa de Servicios Públicos de Granada E.S.P.G., de acuerdo a las necesidades presentadas en el transcurso del contrato.</t>
  </si>
  <si>
    <t>https://community.secop.gov.co/Public/Tendering/OpportunityDetail/Index?noticeUID=CO1.NTC.6310891&amp;isFromPublicArea=True&amp;isModal=False</t>
  </si>
  <si>
    <t>SU11-2024</t>
  </si>
  <si>
    <t>Suministro de materiales y accesorios para el mantenimiento y reparación de los sistemas de los servicios de acueducto y alcantarillado en el Municipio de Granada – Antioquia.</t>
  </si>
  <si>
    <t>https://community.secop.gov.co/Public/Tendering/OpportunityDetail/Index?noticeUID=CO1.NTC.6407291&amp;isFromPublicArea=True&amp;isModal=False</t>
  </si>
  <si>
    <t>SU12-2024</t>
  </si>
  <si>
    <t>Suministro e instalación, a todo costo, de 850 m2 de geomembrana HDPE 40 ML en el Relleno Sanitario del Municipio de Granada – Antioquia, ubicado en la Vereda Reyes.</t>
  </si>
  <si>
    <t>https://community.secop.gov.co/Public/Tendering/OpportunityDetail/Index?noticeUID=CO1.NTC.6362218&amp;isFromPublicArea=True&amp;isModal=False</t>
  </si>
  <si>
    <t>TOTAL SUMINISTRO</t>
  </si>
  <si>
    <t xml:space="preserve">CONTRATOS DE OBRA </t>
  </si>
  <si>
    <t>OB01-2024</t>
  </si>
  <si>
    <t xml:space="preserve">Contrato de Obra </t>
  </si>
  <si>
    <t>Reposición de redes de alcantarillado y carpeta de rodadura en la zona urbana del Municipio de Granada Antioquia, en el marco del Convenio Interadministrativo N°117-2024 suscrito entre el Municipio de Granada (Antioquia) y la Empresa de Servicios Públicos de Granada E.S.P.G.</t>
  </si>
  <si>
    <t>https://community.secop.gov.co/Public/Tendering/OpportunityDetail/Index?noticeUID=CO1.NTC.6171308&amp;isFromPublicArea=True&amp;isModal=False</t>
  </si>
  <si>
    <t>SUSPENDIDO FEBRERO 2024</t>
  </si>
  <si>
    <t xml:space="preserve">TOTAL CONTRATO DE OBRA </t>
  </si>
  <si>
    <t>CONVENIOS</t>
  </si>
  <si>
    <t>TOTAL CONVENIOS INTERADMINISTRATIVOS</t>
  </si>
  <si>
    <t>TOTAL ORDENES</t>
  </si>
  <si>
    <t xml:space="preserve">Tipo de contrato </t>
  </si>
  <si>
    <t xml:space="preserve">Valor  Ejecutado </t>
  </si>
  <si>
    <t xml:space="preserve">Porcentaje Contratos </t>
  </si>
  <si>
    <t xml:space="preserve">Arrendamiento </t>
  </si>
  <si>
    <t xml:space="preserve">Convenios Interadministrativos </t>
  </si>
  <si>
    <t xml:space="preserve">Contratos de Obra </t>
  </si>
  <si>
    <t xml:space="preserve">Contrato de Suministro </t>
  </si>
  <si>
    <t xml:space="preserve">Total </t>
  </si>
  <si>
    <t xml:space="preserve">Valor </t>
  </si>
  <si>
    <t xml:space="preserve">Porcentaje </t>
  </si>
  <si>
    <t>PS14-2024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</si>
</sst>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dd/mm/yyyy;@"/>
    <numFmt numFmtId="166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9" fillId="0" borderId="0"/>
  </cellStyleXfs>
  <cellXfs count="139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justify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9" fontId="7" fillId="0" borderId="1" xfId="2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 vertical="center" wrapText="1"/>
    </xf>
    <xf numFmtId="3" fontId="3" fillId="0" borderId="1" xfId="3" applyNumberFormat="1" applyFill="1" applyBorder="1" applyAlignment="1">
      <alignment horizontal="justify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right" vertical="center" wrapText="1"/>
    </xf>
    <xf numFmtId="0" fontId="3" fillId="0" borderId="0" xfId="3" applyFill="1" applyAlignment="1">
      <alignment horizontal="left" vertical="center" wrapText="1"/>
    </xf>
    <xf numFmtId="3" fontId="0" fillId="0" borderId="0" xfId="0" applyNumberFormat="1" applyAlignment="1">
      <alignment vertical="center"/>
    </xf>
    <xf numFmtId="3" fontId="0" fillId="0" borderId="1" xfId="0" applyNumberFormat="1" applyBorder="1" applyAlignment="1">
      <alignment vertical="center"/>
    </xf>
    <xf numFmtId="0" fontId="0" fillId="2" borderId="0" xfId="0" applyFill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3" fontId="5" fillId="3" borderId="4" xfId="0" applyNumberFormat="1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right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vertic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3" fontId="1" fillId="0" borderId="1" xfId="4" applyNumberFormat="1" applyFont="1" applyBorder="1" applyAlignment="1">
      <alignment horizontal="justify" vertical="center" wrapText="1"/>
    </xf>
    <xf numFmtId="0" fontId="3" fillId="0" borderId="1" xfId="3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3" fontId="8" fillId="0" borderId="1" xfId="0" applyNumberFormat="1" applyFont="1" applyBorder="1" applyAlignment="1">
      <alignment vertical="center"/>
    </xf>
    <xf numFmtId="0" fontId="3" fillId="0" borderId="1" xfId="3" applyFill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/>
    </xf>
    <xf numFmtId="14" fontId="7" fillId="0" borderId="5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3" fontId="7" fillId="0" borderId="5" xfId="0" applyNumberFormat="1" applyFont="1" applyBorder="1" applyAlignment="1">
      <alignment horizontal="left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3" fillId="0" borderId="0" xfId="3" applyFill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justify" vertical="center" wrapText="1"/>
    </xf>
    <xf numFmtId="3" fontId="3" fillId="0" borderId="1" xfId="3" applyNumberFormat="1" applyBorder="1" applyAlignment="1">
      <alignment vertical="center" wrapText="1"/>
    </xf>
    <xf numFmtId="164" fontId="0" fillId="0" borderId="1" xfId="1" applyNumberFormat="1" applyFont="1" applyBorder="1" applyAlignment="1">
      <alignment horizontal="center" vertical="center"/>
    </xf>
    <xf numFmtId="165" fontId="0" fillId="0" borderId="1" xfId="0" applyNumberForma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0" fontId="3" fillId="0" borderId="0" xfId="3" applyFill="1" applyAlignment="1">
      <alignment vertical="center" wrapText="1"/>
    </xf>
    <xf numFmtId="0" fontId="3" fillId="0" borderId="1" xfId="3" applyFill="1" applyBorder="1" applyAlignment="1">
      <alignment wrapText="1"/>
    </xf>
    <xf numFmtId="165" fontId="7" fillId="0" borderId="1" xfId="0" applyNumberFormat="1" applyFont="1" applyBorder="1" applyAlignment="1">
      <alignment horizontal="center" vertical="center" wrapText="1"/>
    </xf>
    <xf numFmtId="165" fontId="7" fillId="0" borderId="5" xfId="0" applyNumberFormat="1" applyFont="1" applyBorder="1" applyAlignment="1">
      <alignment horizontal="center" vertical="center" wrapText="1"/>
    </xf>
    <xf numFmtId="0" fontId="3" fillId="0" borderId="0" xfId="3" applyAlignment="1">
      <alignment vertical="center" wrapText="1"/>
    </xf>
    <xf numFmtId="3" fontId="0" fillId="0" borderId="0" xfId="0" applyNumberFormat="1" applyAlignment="1">
      <alignment vertical="center" wrapText="1"/>
    </xf>
    <xf numFmtId="14" fontId="7" fillId="0" borderId="1" xfId="0" applyNumberFormat="1" applyFont="1" applyBorder="1" applyAlignment="1">
      <alignment horizontal="right" vertical="center"/>
    </xf>
    <xf numFmtId="3" fontId="4" fillId="3" borderId="1" xfId="0" applyNumberFormat="1" applyFont="1" applyFill="1" applyBorder="1" applyAlignment="1">
      <alignment horizontal="right"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 wrapText="1"/>
    </xf>
    <xf numFmtId="0" fontId="3" fillId="0" borderId="3" xfId="3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4" fontId="7" fillId="0" borderId="7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vertical="center" wrapText="1"/>
    </xf>
    <xf numFmtId="3" fontId="0" fillId="0" borderId="1" xfId="0" applyNumberForma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3" fillId="0" borderId="1" xfId="3" applyFill="1" applyBorder="1" applyAlignment="1" applyProtection="1">
      <alignment vertical="center" wrapText="1"/>
      <protection locked="0"/>
    </xf>
    <xf numFmtId="0" fontId="10" fillId="0" borderId="3" xfId="0" applyFont="1" applyBorder="1" applyAlignment="1" applyProtection="1">
      <alignment vertical="center" wrapText="1"/>
      <protection locked="0"/>
    </xf>
    <xf numFmtId="0" fontId="5" fillId="0" borderId="5" xfId="0" applyFont="1" applyBorder="1" applyAlignment="1">
      <alignment horizontal="center" vertical="center"/>
    </xf>
    <xf numFmtId="164" fontId="7" fillId="0" borderId="5" xfId="1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3" fontId="7" fillId="0" borderId="2" xfId="0" applyNumberFormat="1" applyFont="1" applyBorder="1" applyAlignment="1">
      <alignment horizontal="justify" vertical="center" wrapText="1"/>
    </xf>
    <xf numFmtId="165" fontId="7" fillId="0" borderId="5" xfId="0" applyNumberFormat="1" applyFont="1" applyBorder="1" applyAlignment="1">
      <alignment horizontal="right" vertical="center" wrapText="1"/>
    </xf>
    <xf numFmtId="0" fontId="0" fillId="0" borderId="5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right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justify" vertical="center" wrapText="1"/>
    </xf>
    <xf numFmtId="164" fontId="7" fillId="0" borderId="5" xfId="1" applyNumberFormat="1" applyFont="1" applyFill="1" applyBorder="1" applyAlignment="1">
      <alignment horizontal="center" vertical="center"/>
    </xf>
    <xf numFmtId="165" fontId="7" fillId="0" borderId="5" xfId="0" applyNumberFormat="1" applyFont="1" applyBorder="1" applyAlignment="1">
      <alignment vertical="center"/>
    </xf>
    <xf numFmtId="3" fontId="7" fillId="0" borderId="8" xfId="0" applyNumberFormat="1" applyFont="1" applyBorder="1" applyAlignment="1">
      <alignment horizontal="right" vertical="center" wrapText="1"/>
    </xf>
    <xf numFmtId="0" fontId="12" fillId="0" borderId="5" xfId="0" applyFont="1" applyBorder="1" applyAlignment="1">
      <alignment horizontal="center" vertical="center" wrapText="1"/>
    </xf>
    <xf numFmtId="0" fontId="3" fillId="0" borderId="0" xfId="3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right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3" fontId="5" fillId="4" borderId="2" xfId="0" applyNumberFormat="1" applyFont="1" applyFill="1" applyBorder="1" applyAlignment="1">
      <alignment horizontal="right" vertical="center" wrapText="1"/>
    </xf>
    <xf numFmtId="3" fontId="5" fillId="4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5" fontId="7" fillId="0" borderId="1" xfId="0" applyNumberFormat="1" applyFont="1" applyBorder="1" applyAlignment="1">
      <alignment vertical="center"/>
    </xf>
    <xf numFmtId="164" fontId="0" fillId="0" borderId="0" xfId="1" applyNumberFormat="1" applyFont="1" applyAlignment="1">
      <alignment horizontal="center" vertical="center"/>
    </xf>
    <xf numFmtId="165" fontId="0" fillId="0" borderId="0" xfId="0" applyNumberFormat="1" applyAlignment="1">
      <alignment horizontal="right" vertical="center"/>
    </xf>
    <xf numFmtId="165" fontId="0" fillId="0" borderId="0" xfId="0" applyNumberFormat="1" applyAlignment="1">
      <alignment vertical="center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/>
    </xf>
    <xf numFmtId="164" fontId="0" fillId="0" borderId="0" xfId="1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66" fontId="0" fillId="0" borderId="1" xfId="2" applyNumberFormat="1" applyFont="1" applyBorder="1" applyAlignment="1">
      <alignment horizontal="center" vertical="center"/>
    </xf>
    <xf numFmtId="166" fontId="0" fillId="0" borderId="0" xfId="2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vertical="center"/>
    </xf>
    <xf numFmtId="9" fontId="0" fillId="0" borderId="1" xfId="2" applyFont="1" applyBorder="1" applyAlignment="1">
      <alignment horizontal="center" vertical="center"/>
    </xf>
    <xf numFmtId="9" fontId="0" fillId="0" borderId="0" xfId="2" applyFont="1" applyBorder="1" applyAlignment="1">
      <alignment horizontal="center" vertical="center" wrapText="1"/>
    </xf>
    <xf numFmtId="3" fontId="3" fillId="0" borderId="0" xfId="3" applyNumberFormat="1" applyAlignment="1">
      <alignment vertical="center" wrapText="1"/>
    </xf>
    <xf numFmtId="164" fontId="7" fillId="0" borderId="5" xfId="1" applyNumberFormat="1" applyFont="1" applyFill="1" applyBorder="1" applyAlignment="1">
      <alignment horizontal="left" vertical="center" wrapText="1"/>
    </xf>
    <xf numFmtId="165" fontId="7" fillId="0" borderId="9" xfId="0" applyNumberFormat="1" applyFont="1" applyBorder="1" applyAlignment="1">
      <alignment horizontal="right" vertical="center" wrapText="1"/>
    </xf>
  </cellXfs>
  <cellStyles count="5">
    <cellStyle name="Hipervínculo" xfId="3" builtinId="8"/>
    <cellStyle name="Millares" xfId="1" builtinId="3"/>
    <cellStyle name="Normal" xfId="0" builtinId="0"/>
    <cellStyle name="Normal 2" xfId="4" xr:uid="{13D428D3-A8C3-49AF-8C74-D91E5917D39C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8019401081755244"/>
          <c:y val="0.1523436132983377"/>
          <c:w val="0.54166666666666652"/>
          <c:h val="0.88657407407407463"/>
        </c:manualLayout>
      </c:layout>
      <c:pieChart>
        <c:varyColors val="1"/>
        <c:ser>
          <c:idx val="0"/>
          <c:order val="0"/>
          <c:explosion val="23"/>
          <c:dLbls>
            <c:dLbl>
              <c:idx val="0"/>
              <c:layout>
                <c:manualLayout>
                  <c:x val="2.9675415573053435E-2"/>
                  <c:y val="3.233814523184603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C8-4317-A78D-FAB28DE3675A}"/>
                </c:ext>
              </c:extLst>
            </c:dLbl>
            <c:dLbl>
              <c:idx val="1"/>
              <c:layout>
                <c:manualLayout>
                  <c:x val="-8.8698422887051997E-3"/>
                  <c:y val="-0.4400798337707788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C8-4317-A78D-FAB28DE3675A}"/>
                </c:ext>
              </c:extLst>
            </c:dLbl>
            <c:dLbl>
              <c:idx val="2"/>
              <c:layout>
                <c:manualLayout>
                  <c:x val="-4.7845335592853908E-2"/>
                  <c:y val="-0.19354622338874308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Convenios Interadministrativos 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F5C8-4317-A78D-FAB28DE3675A}"/>
                </c:ext>
              </c:extLst>
            </c:dLbl>
            <c:dLbl>
              <c:idx val="3"/>
              <c:layout>
                <c:manualLayout>
                  <c:x val="-1.7538057742782161E-2"/>
                  <c:y val="1.85185185185185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C8-4317-A78D-FAB28DE3675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F5C8-4317-A78D-FAB28DE36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805555555555555"/>
          <c:y val="6.25E-2"/>
          <c:w val="0.5625"/>
          <c:h val="0.9375"/>
        </c:manualLayout>
      </c:layout>
      <c:pieChart>
        <c:varyColors val="1"/>
        <c:ser>
          <c:idx val="0"/>
          <c:order val="0"/>
          <c:explosion val="23"/>
          <c:dLbls>
            <c:dLbl>
              <c:idx val="0"/>
              <c:layout>
                <c:manualLayout>
                  <c:x val="-7.0324584426946737E-2"/>
                  <c:y val="-0.1944444444444447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71-4749-BD41-AD8FC18EE90B}"/>
                </c:ext>
              </c:extLst>
            </c:dLbl>
            <c:dLbl>
              <c:idx val="1"/>
              <c:layout>
                <c:manualLayout>
                  <c:x val="-2.1623359580052515E-2"/>
                  <c:y val="2.77777777777778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71-4749-BD41-AD8FC18EE90B}"/>
                </c:ext>
              </c:extLst>
            </c:dLbl>
            <c:dLbl>
              <c:idx val="2"/>
              <c:layout>
                <c:manualLayout>
                  <c:x val="-4.7053368328958879E-2"/>
                  <c:y val="-0.15650918635170644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Convenios Interadministrativos 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0F71-4749-BD41-AD8FC18EE90B}"/>
                </c:ext>
              </c:extLst>
            </c:dLbl>
            <c:dLbl>
              <c:idx val="3"/>
              <c:layout>
                <c:manualLayout>
                  <c:x val="-1.7538057742782161E-2"/>
                  <c:y val="1.85185185185185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71-4749-BD41-AD8FC18EE90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0F71-4749-BD41-AD8FC18EE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654842</xdr:colOff>
      <xdr:row>69</xdr:row>
      <xdr:rowOff>161925</xdr:rowOff>
    </xdr:from>
    <xdr:to>
      <xdr:col>8</xdr:col>
      <xdr:colOff>1083469</xdr:colOff>
      <xdr:row>107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76FF9C3-703F-4E53-9A77-3F0CCFA271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81</xdr:row>
      <xdr:rowOff>0</xdr:rowOff>
    </xdr:from>
    <xdr:to>
      <xdr:col>16</xdr:col>
      <xdr:colOff>714375</xdr:colOff>
      <xdr:row>95</xdr:row>
      <xdr:rowOff>76200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1D2D326-A816-47D4-A85E-BBED3D57C3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munity.secop.gov.co/Public/Tendering/OpportunityDetail/Index?noticeUID=CO1.NTC.6298096&amp;isFromPublicArea=True&amp;isModal=False" TargetMode="External"/><Relationship Id="rId3" Type="http://schemas.openxmlformats.org/officeDocument/2006/relationships/hyperlink" Target="https://community.secop.gov.co/Public/Tendering/OpportunityDetail/Index?noticeUID=CO1.NTC.5858788&amp;isFromPublicArea=True&amp;isModal=False" TargetMode="External"/><Relationship Id="rId7" Type="http://schemas.openxmlformats.org/officeDocument/2006/relationships/hyperlink" Target="https://community.secop.gov.co/Public/Tendering/OpportunityDetail/Index?noticeUID=CO1.NTC.6058000&amp;isFromPublicArea=True&amp;isModal=False" TargetMode="External"/><Relationship Id="rId2" Type="http://schemas.openxmlformats.org/officeDocument/2006/relationships/hyperlink" Target="https://community.secop.gov.co/Public/Tendering/OpportunityDetail/Index?noticeUID=CO1.NTC.5849184&amp;isFromPublicArea=True&amp;isModal=False" TargetMode="External"/><Relationship Id="rId1" Type="http://schemas.openxmlformats.org/officeDocument/2006/relationships/hyperlink" Target="https://community.secop.gov.co/Public/Tendering/OpportunityDetail/Index?noticeUID=CO1.NTC.5847571&amp;isFromPublicArea=True&amp;isModal=False" TargetMode="External"/><Relationship Id="rId6" Type="http://schemas.openxmlformats.org/officeDocument/2006/relationships/hyperlink" Target="https://community.secop.gov.co/Public/Tendering/OpportunityDetail/Index?noticeUID=CO1.NTC.5677637&amp;isFromPublicArea=True&amp;isModal=False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community.secop.gov.co/Public/Tendering/OpportunityDetail/Index?noticeUID=CO1.NTC.5649779&amp;isFromPublicArea=True&amp;isModal=False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community.secop.gov.co/Public/Tendering/OpportunityDetail/Index?noticeUID=CO1.NTC.5648444&amp;isFromPublicArea=True&amp;isModal=False" TargetMode="External"/><Relationship Id="rId9" Type="http://schemas.openxmlformats.org/officeDocument/2006/relationships/hyperlink" Target="https://community.secop.gov.co/Public/Tendering/OpportunityDetail/Index?noticeUID=CO1.NTC.6407291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B5F75-CF30-4C02-8BBF-86BABAD58CBF}">
  <sheetPr>
    <pageSetUpPr fitToPage="1"/>
  </sheetPr>
  <dimension ref="A1:HI165"/>
  <sheetViews>
    <sheetView tabSelected="1"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17" sqref="H17"/>
    </sheetView>
  </sheetViews>
  <sheetFormatPr baseColWidth="10" defaultColWidth="11.42578125" defaultRowHeight="15" x14ac:dyDescent="0.25"/>
  <cols>
    <col min="1" max="1" width="18.85546875" style="5" customWidth="1"/>
    <col min="2" max="2" width="18.140625" style="4" customWidth="1"/>
    <col min="3" max="3" width="14" style="27" customWidth="1"/>
    <col min="4" max="7" width="13.85546875" style="27" customWidth="1"/>
    <col min="8" max="8" width="15.28515625" style="27" customWidth="1"/>
    <col min="9" max="9" width="41.140625" style="71" customWidth="1"/>
    <col min="10" max="10" width="84.7109375" style="71" customWidth="1"/>
    <col min="11" max="12" width="10.42578125" style="123" customWidth="1"/>
    <col min="13" max="13" width="12.7109375" style="124" customWidth="1"/>
    <col min="14" max="14" width="13.140625" style="125" customWidth="1"/>
    <col min="15" max="15" width="13.5703125" style="5" customWidth="1"/>
    <col min="16" max="16" width="13.140625" style="125" customWidth="1"/>
    <col min="17" max="17" width="16.28515625" style="3" customWidth="1"/>
    <col min="18" max="18" width="35.7109375" style="4" customWidth="1"/>
    <col min="19" max="19" width="31.42578125" style="5" customWidth="1"/>
    <col min="20" max="20" width="23.42578125" style="5" customWidth="1"/>
    <col min="21" max="16384" width="11.42578125" style="5"/>
  </cols>
  <sheetData>
    <row r="1" spans="1:215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</row>
    <row r="2" spans="1:215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</row>
    <row r="4" spans="1:215" ht="36.75" customHeight="1" x14ac:dyDescent="0.25">
      <c r="A4" s="6" t="s">
        <v>2</v>
      </c>
      <c r="B4" s="7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10" t="s">
        <v>12</v>
      </c>
      <c r="L4" s="10" t="s">
        <v>13</v>
      </c>
      <c r="M4" s="11" t="s">
        <v>14</v>
      </c>
      <c r="N4" s="11" t="s">
        <v>15</v>
      </c>
      <c r="O4" s="12" t="s">
        <v>16</v>
      </c>
      <c r="P4" s="11" t="s">
        <v>17</v>
      </c>
      <c r="Q4" s="13" t="s">
        <v>18</v>
      </c>
    </row>
    <row r="5" spans="1:215" x14ac:dyDescent="0.25">
      <c r="A5" s="14" t="s">
        <v>19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7"/>
    </row>
    <row r="6" spans="1:215" ht="72.75" customHeight="1" x14ac:dyDescent="0.25">
      <c r="A6" s="18" t="s">
        <v>20</v>
      </c>
      <c r="B6" s="19" t="s">
        <v>21</v>
      </c>
      <c r="C6" s="20" t="s">
        <v>22</v>
      </c>
      <c r="D6" s="20"/>
      <c r="E6" s="21">
        <v>0.33</v>
      </c>
      <c r="F6" s="22">
        <v>2543600</v>
      </c>
      <c r="G6" s="22">
        <v>5087204</v>
      </c>
      <c r="H6" s="20"/>
      <c r="I6" s="19" t="s">
        <v>23</v>
      </c>
      <c r="J6" s="23" t="s">
        <v>24</v>
      </c>
      <c r="K6" s="6"/>
      <c r="L6" s="24">
        <v>303</v>
      </c>
      <c r="M6" s="25">
        <v>45355</v>
      </c>
      <c r="N6" s="25">
        <v>45657</v>
      </c>
      <c r="O6" s="20"/>
      <c r="P6" s="25"/>
      <c r="Q6" s="17"/>
      <c r="R6" s="26"/>
    </row>
    <row r="7" spans="1:215" ht="72.75" customHeight="1" x14ac:dyDescent="0.25">
      <c r="A7" s="18" t="s">
        <v>25</v>
      </c>
      <c r="B7" s="19" t="s">
        <v>21</v>
      </c>
      <c r="C7" s="20">
        <v>1872513</v>
      </c>
      <c r="D7" s="20"/>
      <c r="E7" s="20">
        <v>0</v>
      </c>
      <c r="F7" s="20">
        <v>0</v>
      </c>
      <c r="G7" s="28">
        <v>1872513</v>
      </c>
      <c r="H7" s="20"/>
      <c r="I7" s="19" t="s">
        <v>26</v>
      </c>
      <c r="J7" s="23" t="s">
        <v>27</v>
      </c>
      <c r="K7" s="6"/>
      <c r="L7" s="24">
        <v>296</v>
      </c>
      <c r="M7" s="25">
        <v>45362</v>
      </c>
      <c r="N7" s="25">
        <v>45657</v>
      </c>
      <c r="O7" s="20"/>
      <c r="P7" s="25"/>
      <c r="Q7" s="17"/>
      <c r="R7" s="26"/>
    </row>
    <row r="8" spans="1:215" s="29" customFormat="1" ht="111.75" customHeight="1" x14ac:dyDescent="0.25">
      <c r="A8" s="18" t="s">
        <v>28</v>
      </c>
      <c r="B8" s="19" t="s">
        <v>21</v>
      </c>
      <c r="C8" s="20">
        <v>3016128</v>
      </c>
      <c r="D8" s="20"/>
      <c r="E8" s="20" t="s">
        <v>29</v>
      </c>
      <c r="F8" s="20">
        <v>1262519</v>
      </c>
      <c r="G8" s="20">
        <v>1753600</v>
      </c>
      <c r="H8" s="20"/>
      <c r="I8" s="19" t="s">
        <v>30</v>
      </c>
      <c r="J8" s="23" t="s">
        <v>31</v>
      </c>
      <c r="K8" s="6"/>
      <c r="L8" s="24">
        <v>219</v>
      </c>
      <c r="M8" s="25">
        <v>45433</v>
      </c>
      <c r="N8" s="25">
        <v>45651</v>
      </c>
      <c r="O8" s="20"/>
      <c r="P8" s="25"/>
      <c r="Q8" s="17"/>
      <c r="R8" s="26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</row>
    <row r="9" spans="1:215" ht="50.25" customHeight="1" x14ac:dyDescent="0.25">
      <c r="B9" s="5"/>
      <c r="C9" s="5"/>
      <c r="D9" s="5"/>
      <c r="E9" s="5"/>
      <c r="F9" s="5"/>
      <c r="G9" s="5"/>
      <c r="H9" s="5"/>
      <c r="I9" s="5"/>
      <c r="J9" s="23"/>
      <c r="K9" s="6"/>
      <c r="L9" s="24"/>
      <c r="M9" s="25"/>
      <c r="N9" s="25"/>
      <c r="O9" s="20"/>
      <c r="P9" s="25"/>
      <c r="Q9" s="17"/>
      <c r="R9" s="26"/>
    </row>
    <row r="10" spans="1:215" s="38" customFormat="1" x14ac:dyDescent="0.25">
      <c r="A10" s="30" t="s">
        <v>32</v>
      </c>
      <c r="B10" s="30"/>
      <c r="C10" s="31">
        <f>SUM(C6:C8)</f>
        <v>4888641</v>
      </c>
      <c r="D10" s="31">
        <f>SUM(D6:D8)</f>
        <v>0</v>
      </c>
      <c r="E10" s="31"/>
      <c r="F10" s="31"/>
      <c r="G10" s="31"/>
      <c r="H10" s="31">
        <f>SUM(H6:H8)</f>
        <v>0</v>
      </c>
      <c r="I10" s="32"/>
      <c r="J10" s="33"/>
      <c r="K10" s="33"/>
      <c r="L10" s="33"/>
      <c r="M10" s="33"/>
      <c r="N10" s="34"/>
      <c r="O10" s="31">
        <f>SUM(O6:O9)</f>
        <v>0</v>
      </c>
      <c r="P10" s="35"/>
      <c r="Q10" s="36"/>
      <c r="R10" s="37"/>
    </row>
    <row r="11" spans="1:215" x14ac:dyDescent="0.25">
      <c r="A11" s="14" t="s">
        <v>33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6"/>
      <c r="Q11" s="17"/>
    </row>
    <row r="12" spans="1:215" ht="105" x14ac:dyDescent="0.25">
      <c r="A12" s="18" t="s">
        <v>34</v>
      </c>
      <c r="B12" s="39" t="s">
        <v>35</v>
      </c>
      <c r="C12" s="40" t="s">
        <v>36</v>
      </c>
      <c r="D12" s="22"/>
      <c r="E12" s="21" t="s">
        <v>37</v>
      </c>
      <c r="F12" s="27">
        <v>14610750</v>
      </c>
      <c r="G12" s="27">
        <v>12175625</v>
      </c>
      <c r="H12" s="40"/>
      <c r="I12" s="41" t="s">
        <v>38</v>
      </c>
      <c r="J12" s="42" t="s">
        <v>39</v>
      </c>
      <c r="K12" s="6">
        <v>10</v>
      </c>
      <c r="L12" s="6"/>
      <c r="M12" s="43">
        <v>45335</v>
      </c>
      <c r="N12" s="43">
        <v>45639</v>
      </c>
      <c r="O12" s="40"/>
      <c r="P12" s="6"/>
      <c r="Q12" s="17"/>
    </row>
    <row r="13" spans="1:215" ht="198.75" customHeight="1" x14ac:dyDescent="0.25">
      <c r="A13" s="18" t="s">
        <v>40</v>
      </c>
      <c r="B13" s="39" t="s">
        <v>35</v>
      </c>
      <c r="C13" s="40" t="s">
        <v>41</v>
      </c>
      <c r="D13" s="44"/>
      <c r="E13" s="21">
        <v>0.5</v>
      </c>
      <c r="F13" s="44">
        <v>20304350</v>
      </c>
      <c r="G13" s="44">
        <v>20304350</v>
      </c>
      <c r="H13" s="40"/>
      <c r="I13" s="41" t="s">
        <v>42</v>
      </c>
      <c r="J13" s="42" t="s">
        <v>43</v>
      </c>
      <c r="K13" s="6">
        <v>10</v>
      </c>
      <c r="L13" s="6"/>
      <c r="M13" s="43">
        <v>45335</v>
      </c>
      <c r="N13" s="43">
        <v>45639</v>
      </c>
      <c r="O13" s="45"/>
      <c r="P13" s="6"/>
      <c r="Q13" s="17"/>
    </row>
    <row r="14" spans="1:215" ht="82.5" customHeight="1" x14ac:dyDescent="0.25">
      <c r="A14" s="18" t="s">
        <v>44</v>
      </c>
      <c r="B14" s="39" t="s">
        <v>35</v>
      </c>
      <c r="C14" s="44">
        <v>6880000</v>
      </c>
      <c r="D14" s="44"/>
      <c r="E14" s="21">
        <v>1</v>
      </c>
      <c r="F14" s="44">
        <v>6880000</v>
      </c>
      <c r="G14" s="44">
        <v>0</v>
      </c>
      <c r="H14" s="46"/>
      <c r="I14" s="19" t="s">
        <v>45</v>
      </c>
      <c r="J14" s="42" t="s">
        <v>46</v>
      </c>
      <c r="K14" s="6">
        <v>10</v>
      </c>
      <c r="L14" s="47"/>
      <c r="M14" s="43">
        <v>45338</v>
      </c>
      <c r="N14" s="43">
        <v>45642</v>
      </c>
      <c r="O14" s="6"/>
      <c r="P14" s="6"/>
      <c r="Q14" s="17"/>
    </row>
    <row r="15" spans="1:215" ht="90" customHeight="1" x14ac:dyDescent="0.25">
      <c r="A15" s="48" t="s">
        <v>47</v>
      </c>
      <c r="B15" s="39" t="s">
        <v>35</v>
      </c>
      <c r="C15" s="50">
        <v>9040000</v>
      </c>
      <c r="D15" s="50"/>
      <c r="E15" s="21">
        <v>0.53</v>
      </c>
      <c r="F15" s="50">
        <v>4802500</v>
      </c>
      <c r="G15" s="50">
        <v>4237500</v>
      </c>
      <c r="H15" s="50"/>
      <c r="I15" s="49" t="s">
        <v>48</v>
      </c>
      <c r="J15" s="51" t="s">
        <v>49</v>
      </c>
      <c r="K15" s="6">
        <v>10</v>
      </c>
      <c r="L15" s="47"/>
      <c r="M15" s="43">
        <v>45338</v>
      </c>
      <c r="N15" s="43">
        <v>45642</v>
      </c>
      <c r="O15" s="52"/>
      <c r="P15" s="43"/>
      <c r="Q15" s="17"/>
    </row>
    <row r="16" spans="1:215" ht="78" customHeight="1" x14ac:dyDescent="0.25">
      <c r="A16" s="18" t="s">
        <v>51</v>
      </c>
      <c r="B16" s="39" t="s">
        <v>35</v>
      </c>
      <c r="C16" s="44">
        <v>29859500</v>
      </c>
      <c r="D16" s="53"/>
      <c r="E16" s="21">
        <v>0.5</v>
      </c>
      <c r="F16" s="50">
        <v>14929750</v>
      </c>
      <c r="G16" s="50">
        <v>14929750</v>
      </c>
      <c r="H16" s="44"/>
      <c r="I16" s="19" t="s">
        <v>52</v>
      </c>
      <c r="J16" s="51" t="s">
        <v>53</v>
      </c>
      <c r="K16" s="6">
        <v>10</v>
      </c>
      <c r="L16" s="47"/>
      <c r="M16" s="43">
        <v>45341</v>
      </c>
      <c r="N16" s="54">
        <v>45645</v>
      </c>
      <c r="O16" s="52"/>
      <c r="P16" s="55"/>
      <c r="Q16" s="17"/>
    </row>
    <row r="17" spans="1:18" ht="75.75" customHeight="1" x14ac:dyDescent="0.25">
      <c r="A17" s="18" t="s">
        <v>54</v>
      </c>
      <c r="B17" s="39" t="s">
        <v>35</v>
      </c>
      <c r="C17" s="46">
        <v>12450000</v>
      </c>
      <c r="D17" s="53"/>
      <c r="E17" s="21">
        <v>0.1</v>
      </c>
      <c r="F17" s="50">
        <v>1245000</v>
      </c>
      <c r="G17" s="50">
        <v>11205000</v>
      </c>
      <c r="H17" s="46"/>
      <c r="I17" s="56" t="s">
        <v>55</v>
      </c>
      <c r="J17" s="51" t="s">
        <v>56</v>
      </c>
      <c r="K17" s="6">
        <v>10</v>
      </c>
      <c r="L17" s="47"/>
      <c r="M17" s="43">
        <v>45341</v>
      </c>
      <c r="N17" s="54">
        <v>45645</v>
      </c>
      <c r="O17" s="52"/>
      <c r="P17" s="55"/>
      <c r="Q17" s="17"/>
    </row>
    <row r="18" spans="1:18" ht="75.75" customHeight="1" x14ac:dyDescent="0.25">
      <c r="A18" s="18" t="s">
        <v>57</v>
      </c>
      <c r="B18" s="39" t="s">
        <v>35</v>
      </c>
      <c r="C18" s="44">
        <v>14057600</v>
      </c>
      <c r="D18" s="44"/>
      <c r="E18" s="21">
        <v>0.4</v>
      </c>
      <c r="F18" s="50">
        <v>5395500</v>
      </c>
      <c r="G18" s="44">
        <v>8662100</v>
      </c>
      <c r="H18" s="58"/>
      <c r="I18" s="56" t="s">
        <v>58</v>
      </c>
      <c r="J18" s="59" t="s">
        <v>59</v>
      </c>
      <c r="K18" s="6">
        <v>10</v>
      </c>
      <c r="L18" s="47"/>
      <c r="M18" s="43">
        <v>45351</v>
      </c>
      <c r="N18" s="54">
        <v>45655</v>
      </c>
      <c r="O18" s="52"/>
      <c r="P18" s="55"/>
      <c r="Q18" s="17"/>
    </row>
    <row r="19" spans="1:18" ht="70.5" customHeight="1" x14ac:dyDescent="0.25">
      <c r="A19" s="18" t="s">
        <v>60</v>
      </c>
      <c r="B19" s="39" t="s">
        <v>35</v>
      </c>
      <c r="C19" s="44" t="s">
        <v>61</v>
      </c>
      <c r="D19" s="44"/>
      <c r="E19" s="21">
        <v>0.44</v>
      </c>
      <c r="F19" s="50">
        <v>4693764</v>
      </c>
      <c r="G19" s="44">
        <v>6279163</v>
      </c>
      <c r="H19" s="58"/>
      <c r="I19" s="60" t="s">
        <v>62</v>
      </c>
      <c r="J19" s="59" t="s">
        <v>63</v>
      </c>
      <c r="K19" s="6">
        <v>9</v>
      </c>
      <c r="L19" s="47"/>
      <c r="M19" s="43">
        <v>45359</v>
      </c>
      <c r="N19" s="54">
        <v>45634</v>
      </c>
      <c r="O19" s="52"/>
      <c r="P19" s="55"/>
      <c r="Q19" s="17"/>
    </row>
    <row r="20" spans="1:18" ht="90" customHeight="1" x14ac:dyDescent="0.25">
      <c r="A20" s="18" t="s">
        <v>64</v>
      </c>
      <c r="B20" s="39" t="s">
        <v>35</v>
      </c>
      <c r="C20" s="44" t="s">
        <v>65</v>
      </c>
      <c r="D20" s="44"/>
      <c r="E20" s="21">
        <v>0.68</v>
      </c>
      <c r="F20" s="50">
        <v>14524000</v>
      </c>
      <c r="G20" s="44">
        <v>6821000</v>
      </c>
      <c r="H20" s="58"/>
      <c r="I20" s="19" t="s">
        <v>66</v>
      </c>
      <c r="J20" s="51" t="s">
        <v>67</v>
      </c>
      <c r="K20" s="6">
        <v>9</v>
      </c>
      <c r="L20" s="47"/>
      <c r="M20" s="43">
        <v>45362</v>
      </c>
      <c r="N20" s="54">
        <v>45637</v>
      </c>
      <c r="O20" s="52"/>
      <c r="P20" s="55"/>
      <c r="Q20" s="17"/>
    </row>
    <row r="21" spans="1:18" ht="90" customHeight="1" x14ac:dyDescent="0.25">
      <c r="A21" s="18" t="s">
        <v>68</v>
      </c>
      <c r="B21" s="39" t="s">
        <v>35</v>
      </c>
      <c r="C21" s="58" t="s">
        <v>69</v>
      </c>
      <c r="D21" s="58"/>
      <c r="E21" s="21">
        <v>0.87</v>
      </c>
      <c r="F21" s="58">
        <v>2146816</v>
      </c>
      <c r="G21" s="58">
        <v>309876</v>
      </c>
      <c r="H21" s="58"/>
      <c r="I21" s="49" t="s">
        <v>70</v>
      </c>
      <c r="J21" s="61" t="s">
        <v>71</v>
      </c>
      <c r="K21" s="62">
        <v>9</v>
      </c>
      <c r="L21" s="62"/>
      <c r="M21" s="63">
        <v>45366</v>
      </c>
      <c r="N21" s="25">
        <v>45641</v>
      </c>
      <c r="O21" s="64"/>
      <c r="P21" s="25"/>
      <c r="Q21" s="17"/>
    </row>
    <row r="22" spans="1:18" ht="108.75" customHeight="1" x14ac:dyDescent="0.25">
      <c r="A22" s="18" t="s">
        <v>72</v>
      </c>
      <c r="B22" s="39" t="s">
        <v>35</v>
      </c>
      <c r="C22" s="65">
        <v>18000000</v>
      </c>
      <c r="D22" s="65"/>
      <c r="E22" s="21">
        <v>0.33</v>
      </c>
      <c r="F22" s="65">
        <v>3732197</v>
      </c>
      <c r="G22" s="65">
        <v>14267803</v>
      </c>
      <c r="H22" s="65"/>
      <c r="I22" s="49" t="s">
        <v>73</v>
      </c>
      <c r="J22" s="61" t="s">
        <v>74</v>
      </c>
      <c r="K22" s="62">
        <v>9</v>
      </c>
      <c r="L22" s="62"/>
      <c r="M22" s="63">
        <v>45369</v>
      </c>
      <c r="N22" s="25">
        <v>45644</v>
      </c>
      <c r="O22" s="64"/>
      <c r="P22" s="25"/>
      <c r="Q22" s="17"/>
      <c r="R22" s="66"/>
    </row>
    <row r="23" spans="1:18" ht="105" customHeight="1" x14ac:dyDescent="0.25">
      <c r="A23" s="18" t="s">
        <v>75</v>
      </c>
      <c r="B23" s="39" t="s">
        <v>35</v>
      </c>
      <c r="C23" s="44">
        <v>5700000</v>
      </c>
      <c r="D23" s="44"/>
      <c r="E23" s="21">
        <v>0</v>
      </c>
      <c r="F23" s="44">
        <v>0</v>
      </c>
      <c r="G23" s="44">
        <v>5700000</v>
      </c>
      <c r="H23" s="58"/>
      <c r="I23" s="19" t="s">
        <v>76</v>
      </c>
      <c r="J23" s="61" t="s">
        <v>77</v>
      </c>
      <c r="K23" s="62">
        <v>9</v>
      </c>
      <c r="L23" s="62"/>
      <c r="M23" s="63">
        <v>45372</v>
      </c>
      <c r="N23" s="25">
        <v>45647</v>
      </c>
      <c r="O23" s="64"/>
      <c r="P23" s="25"/>
      <c r="Q23" s="17"/>
      <c r="R23" s="66"/>
    </row>
    <row r="24" spans="1:18" ht="75" customHeight="1" x14ac:dyDescent="0.25">
      <c r="A24" s="18" t="s">
        <v>78</v>
      </c>
      <c r="B24" s="39" t="s">
        <v>35</v>
      </c>
      <c r="C24" s="44">
        <v>6600000</v>
      </c>
      <c r="D24" s="44"/>
      <c r="E24" s="21">
        <v>0.38</v>
      </c>
      <c r="F24" s="44">
        <v>2475000</v>
      </c>
      <c r="G24" s="44">
        <v>4125000</v>
      </c>
      <c r="H24" s="58"/>
      <c r="I24" s="19" t="s">
        <v>79</v>
      </c>
      <c r="J24" s="67" t="s">
        <v>80</v>
      </c>
      <c r="K24" s="91">
        <v>8</v>
      </c>
      <c r="L24" s="137"/>
      <c r="M24" s="69">
        <v>45412</v>
      </c>
      <c r="N24" s="138">
        <v>45656</v>
      </c>
      <c r="O24" s="52"/>
      <c r="P24" s="69"/>
      <c r="Q24" s="96"/>
      <c r="R24" s="66"/>
    </row>
    <row r="25" spans="1:18" ht="96.75" customHeight="1" x14ac:dyDescent="0.25">
      <c r="A25" s="18" t="s">
        <v>148</v>
      </c>
      <c r="B25" s="39" t="s">
        <v>35</v>
      </c>
      <c r="C25" s="44">
        <v>4273540</v>
      </c>
      <c r="D25" s="44"/>
      <c r="E25" s="21">
        <v>0.06</v>
      </c>
      <c r="F25" s="44">
        <v>239900</v>
      </c>
      <c r="G25" s="44">
        <v>4033640</v>
      </c>
      <c r="H25" s="58"/>
      <c r="I25" s="19" t="s">
        <v>81</v>
      </c>
      <c r="J25" s="70" t="s">
        <v>82</v>
      </c>
      <c r="K25" s="85">
        <v>6</v>
      </c>
      <c r="L25" s="85"/>
      <c r="M25" s="93">
        <v>45464</v>
      </c>
      <c r="N25" s="93">
        <v>45646</v>
      </c>
      <c r="O25" s="85"/>
      <c r="P25" s="85"/>
      <c r="Q25" s="85"/>
    </row>
    <row r="26" spans="1:18" ht="80.25" customHeight="1" x14ac:dyDescent="0.25">
      <c r="J26" s="23"/>
      <c r="K26" s="18"/>
      <c r="L26" s="18"/>
      <c r="M26" s="55"/>
      <c r="N26" s="72"/>
      <c r="O26" s="64"/>
      <c r="P26" s="25"/>
      <c r="Q26" s="17"/>
    </row>
    <row r="27" spans="1:18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6"/>
      <c r="P27" s="6"/>
      <c r="Q27" s="17"/>
    </row>
    <row r="28" spans="1:18" s="38" customFormat="1" ht="15.75" x14ac:dyDescent="0.25">
      <c r="A28" s="30" t="s">
        <v>83</v>
      </c>
      <c r="B28" s="30"/>
      <c r="C28" s="73">
        <f>SUM(C15:C26)</f>
        <v>99980640</v>
      </c>
      <c r="D28" s="73">
        <f>SUM(D21:D25)</f>
        <v>0</v>
      </c>
      <c r="E28" s="73"/>
      <c r="F28" s="73"/>
      <c r="G28" s="73"/>
      <c r="H28" s="73">
        <f>SUM(C15:C26)</f>
        <v>99980640</v>
      </c>
      <c r="I28" s="32"/>
      <c r="J28" s="33"/>
      <c r="K28" s="33"/>
      <c r="L28" s="33"/>
      <c r="M28" s="33"/>
      <c r="N28" s="34"/>
      <c r="O28" s="73">
        <f>SUM(O15:O26)</f>
        <v>0</v>
      </c>
      <c r="P28" s="74"/>
      <c r="Q28" s="75"/>
      <c r="R28" s="37"/>
    </row>
    <row r="29" spans="1:18" x14ac:dyDescent="0.25">
      <c r="A29" s="14" t="s">
        <v>84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6"/>
      <c r="Q29" s="17"/>
    </row>
    <row r="30" spans="1:18" x14ac:dyDescent="0.25">
      <c r="A30" s="16"/>
      <c r="B30" s="76"/>
      <c r="C30" s="77"/>
      <c r="D30" s="76"/>
      <c r="E30" s="76"/>
      <c r="F30" s="76"/>
      <c r="G30" s="76"/>
      <c r="H30" s="77"/>
      <c r="I30" s="19"/>
      <c r="J30" s="67"/>
      <c r="K30" s="78">
        <v>11</v>
      </c>
      <c r="L30" s="78"/>
      <c r="M30" s="25"/>
      <c r="N30" s="68"/>
      <c r="O30" s="22"/>
      <c r="P30" s="69"/>
      <c r="Q30" s="79"/>
    </row>
    <row r="31" spans="1:18" s="38" customFormat="1" ht="15.75" x14ac:dyDescent="0.25">
      <c r="A31" s="30" t="s">
        <v>85</v>
      </c>
      <c r="B31" s="30"/>
      <c r="C31" s="73">
        <f>SUM(C30:C30)</f>
        <v>0</v>
      </c>
      <c r="D31" s="73">
        <f>SUM(D30:D30)</f>
        <v>0</v>
      </c>
      <c r="E31" s="73"/>
      <c r="F31" s="73"/>
      <c r="G31" s="73"/>
      <c r="H31" s="73">
        <f>SUM(H30:H30)</f>
        <v>0</v>
      </c>
      <c r="I31" s="32"/>
      <c r="J31" s="33"/>
      <c r="K31" s="33"/>
      <c r="L31" s="33"/>
      <c r="M31" s="33"/>
      <c r="N31" s="34"/>
      <c r="O31" s="73">
        <f>SUM(O30:O30)</f>
        <v>0</v>
      </c>
      <c r="P31" s="74"/>
      <c r="Q31" s="75"/>
      <c r="R31" s="37"/>
    </row>
    <row r="32" spans="1:18" x14ac:dyDescent="0.25">
      <c r="A32" s="14" t="s">
        <v>86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6"/>
      <c r="Q32" s="17"/>
    </row>
    <row r="33" spans="1:18" ht="90.75" customHeight="1" x14ac:dyDescent="0.25">
      <c r="A33" s="18" t="s">
        <v>87</v>
      </c>
      <c r="B33" s="80" t="s">
        <v>88</v>
      </c>
      <c r="C33" s="22" t="s">
        <v>89</v>
      </c>
      <c r="D33" s="22"/>
      <c r="E33" s="21">
        <v>0.46</v>
      </c>
      <c r="F33" s="22">
        <v>6621424</v>
      </c>
      <c r="G33" s="22">
        <v>8685076</v>
      </c>
      <c r="H33" s="20"/>
      <c r="I33" s="19" t="s">
        <v>90</v>
      </c>
      <c r="J33" s="81" t="s">
        <v>91</v>
      </c>
      <c r="K33" s="6">
        <v>9</v>
      </c>
      <c r="L33" s="6"/>
      <c r="M33" s="43">
        <v>45630</v>
      </c>
      <c r="N33" s="43">
        <v>45630</v>
      </c>
      <c r="O33" s="64"/>
      <c r="P33" s="43"/>
      <c r="Q33" s="17"/>
    </row>
    <row r="34" spans="1:18" ht="90.75" customHeight="1" x14ac:dyDescent="0.25">
      <c r="A34" s="18" t="s">
        <v>92</v>
      </c>
      <c r="B34" s="80" t="s">
        <v>88</v>
      </c>
      <c r="C34" s="22" t="s">
        <v>93</v>
      </c>
      <c r="D34" s="22"/>
      <c r="E34" s="21">
        <v>0.89</v>
      </c>
      <c r="F34" s="22">
        <v>27548619</v>
      </c>
      <c r="G34" s="22">
        <v>3412256</v>
      </c>
      <c r="H34" s="20"/>
      <c r="I34" s="19" t="s">
        <v>94</v>
      </c>
      <c r="J34" s="81" t="s">
        <v>95</v>
      </c>
      <c r="K34" s="6">
        <v>9</v>
      </c>
      <c r="L34" s="6"/>
      <c r="M34" s="43">
        <v>45366</v>
      </c>
      <c r="N34" s="43">
        <v>45641</v>
      </c>
      <c r="O34" s="6"/>
      <c r="P34" s="82"/>
      <c r="Q34" s="17"/>
    </row>
    <row r="35" spans="1:18" ht="90.75" customHeight="1" x14ac:dyDescent="0.25">
      <c r="A35" s="48" t="s">
        <v>96</v>
      </c>
      <c r="B35" s="20" t="s">
        <v>88</v>
      </c>
      <c r="C35" s="22" t="s">
        <v>97</v>
      </c>
      <c r="D35" s="22"/>
      <c r="E35" s="21">
        <v>0.75</v>
      </c>
      <c r="F35" s="22">
        <v>15685700</v>
      </c>
      <c r="G35" s="22">
        <v>5186800</v>
      </c>
      <c r="H35" s="20"/>
      <c r="I35" s="19" t="s">
        <v>98</v>
      </c>
      <c r="J35" s="81" t="s">
        <v>99</v>
      </c>
      <c r="K35" s="6">
        <v>9</v>
      </c>
      <c r="L35" s="6"/>
      <c r="M35" s="43">
        <v>45370</v>
      </c>
      <c r="N35" s="43">
        <v>45645</v>
      </c>
      <c r="O35" s="6"/>
      <c r="P35" s="6"/>
      <c r="Q35" s="17"/>
    </row>
    <row r="36" spans="1:18" ht="90.75" customHeight="1" x14ac:dyDescent="0.25">
      <c r="A36" s="18" t="s">
        <v>100</v>
      </c>
      <c r="B36" s="20" t="s">
        <v>88</v>
      </c>
      <c r="C36" s="22">
        <v>9317000</v>
      </c>
      <c r="D36" s="22"/>
      <c r="E36" s="21">
        <v>0.36</v>
      </c>
      <c r="F36" s="22">
        <v>3329000</v>
      </c>
      <c r="G36" s="22">
        <v>5988000</v>
      </c>
      <c r="H36" s="20"/>
      <c r="I36" s="19" t="s">
        <v>101</v>
      </c>
      <c r="J36" s="81" t="s">
        <v>102</v>
      </c>
      <c r="K36" s="6">
        <v>8</v>
      </c>
      <c r="L36" s="6"/>
      <c r="M36" s="43">
        <v>45387</v>
      </c>
      <c r="N36" s="43">
        <v>45631</v>
      </c>
      <c r="O36" s="6"/>
      <c r="P36" s="6"/>
      <c r="Q36" s="17"/>
    </row>
    <row r="37" spans="1:18" ht="90.75" customHeight="1" x14ac:dyDescent="0.25">
      <c r="A37" s="18" t="s">
        <v>103</v>
      </c>
      <c r="B37" s="20" t="s">
        <v>88</v>
      </c>
      <c r="C37" s="22">
        <v>5500000</v>
      </c>
      <c r="D37" s="22"/>
      <c r="E37" s="21">
        <v>0.63</v>
      </c>
      <c r="F37" s="22">
        <v>3467000</v>
      </c>
      <c r="G37" s="22">
        <v>2033000</v>
      </c>
      <c r="H37" s="20"/>
      <c r="I37" s="19" t="s">
        <v>104</v>
      </c>
      <c r="J37" s="81" t="s">
        <v>105</v>
      </c>
      <c r="K37" s="6">
        <v>8</v>
      </c>
      <c r="L37" s="6"/>
      <c r="M37" s="43">
        <v>45397</v>
      </c>
      <c r="N37" s="43">
        <v>45641</v>
      </c>
      <c r="O37" s="6"/>
      <c r="P37" s="6"/>
      <c r="Q37" s="17"/>
    </row>
    <row r="38" spans="1:18" ht="109.5" customHeight="1" x14ac:dyDescent="0.25">
      <c r="A38" s="18" t="s">
        <v>106</v>
      </c>
      <c r="B38" s="20" t="s">
        <v>88</v>
      </c>
      <c r="C38" s="22">
        <v>11000000</v>
      </c>
      <c r="D38" s="22"/>
      <c r="E38" s="21">
        <v>0.14000000000000001</v>
      </c>
      <c r="F38" s="22">
        <v>1490000</v>
      </c>
      <c r="G38" s="22">
        <v>9510000</v>
      </c>
      <c r="H38" s="20"/>
      <c r="I38" s="19" t="s">
        <v>107</v>
      </c>
      <c r="J38" s="81" t="s">
        <v>108</v>
      </c>
      <c r="K38" s="6">
        <v>8</v>
      </c>
      <c r="L38" s="6"/>
      <c r="M38" s="43">
        <v>45400</v>
      </c>
      <c r="N38" s="43">
        <v>45644</v>
      </c>
      <c r="O38" s="83"/>
      <c r="P38" s="82"/>
      <c r="Q38" s="17"/>
    </row>
    <row r="39" spans="1:18" ht="90.75" customHeight="1" x14ac:dyDescent="0.25">
      <c r="A39" s="18" t="s">
        <v>109</v>
      </c>
      <c r="B39" s="20" t="s">
        <v>88</v>
      </c>
      <c r="C39" s="22">
        <v>9090000</v>
      </c>
      <c r="D39" s="22"/>
      <c r="E39" s="21">
        <v>1</v>
      </c>
      <c r="F39" s="22">
        <v>9090000</v>
      </c>
      <c r="G39" s="22">
        <v>0</v>
      </c>
      <c r="H39" s="20">
        <f t="shared" ref="H39" si="0">C39</f>
        <v>9090000</v>
      </c>
      <c r="I39" s="19" t="s">
        <v>110</v>
      </c>
      <c r="J39" s="81" t="s">
        <v>111</v>
      </c>
      <c r="K39" s="6">
        <v>8</v>
      </c>
      <c r="L39" s="6"/>
      <c r="M39" s="43">
        <v>45400</v>
      </c>
      <c r="N39" s="43">
        <v>45644</v>
      </c>
      <c r="O39" s="64"/>
      <c r="P39" s="84"/>
      <c r="Q39" s="17" t="s">
        <v>50</v>
      </c>
    </row>
    <row r="40" spans="1:18" ht="90.75" customHeight="1" x14ac:dyDescent="0.25">
      <c r="A40" s="18" t="s">
        <v>112</v>
      </c>
      <c r="B40" s="20" t="s">
        <v>88</v>
      </c>
      <c r="C40" s="22">
        <v>15000000</v>
      </c>
      <c r="D40" s="22"/>
      <c r="E40" s="21">
        <v>0.12</v>
      </c>
      <c r="F40" s="22">
        <v>1820000</v>
      </c>
      <c r="G40" s="22">
        <v>13180000</v>
      </c>
      <c r="H40" s="20"/>
      <c r="I40" s="19" t="s">
        <v>113</v>
      </c>
      <c r="J40" s="81" t="s">
        <v>114</v>
      </c>
      <c r="K40" s="6">
        <v>8</v>
      </c>
      <c r="L40" s="6"/>
      <c r="M40" s="43">
        <v>45412</v>
      </c>
      <c r="N40" s="43">
        <v>45656</v>
      </c>
      <c r="O40" s="64"/>
      <c r="P40" s="84"/>
      <c r="Q40" s="17" t="s">
        <v>50</v>
      </c>
    </row>
    <row r="41" spans="1:18" ht="90.75" customHeight="1" x14ac:dyDescent="0.25">
      <c r="A41" s="18" t="s">
        <v>115</v>
      </c>
      <c r="B41" s="20" t="s">
        <v>88</v>
      </c>
      <c r="C41" s="22">
        <v>33461785</v>
      </c>
      <c r="D41" s="22"/>
      <c r="E41" s="21">
        <v>0.4</v>
      </c>
      <c r="F41" s="22">
        <v>13531490</v>
      </c>
      <c r="G41" s="22">
        <v>19930295</v>
      </c>
      <c r="H41" s="20"/>
      <c r="I41" s="19" t="s">
        <v>116</v>
      </c>
      <c r="J41" s="51" t="s">
        <v>117</v>
      </c>
      <c r="K41" s="6">
        <v>6</v>
      </c>
      <c r="L41" s="6"/>
      <c r="M41" s="43">
        <v>45464</v>
      </c>
      <c r="N41" s="43">
        <v>45646</v>
      </c>
      <c r="O41" s="64"/>
      <c r="P41" s="84"/>
      <c r="Q41" s="17" t="s">
        <v>50</v>
      </c>
    </row>
    <row r="42" spans="1:18" ht="114" customHeight="1" x14ac:dyDescent="0.25">
      <c r="A42" s="85" t="s">
        <v>118</v>
      </c>
      <c r="B42" s="20" t="s">
        <v>88</v>
      </c>
      <c r="C42" s="28">
        <v>4174500</v>
      </c>
      <c r="D42" s="28"/>
      <c r="E42" s="21">
        <v>0.3</v>
      </c>
      <c r="F42" s="28">
        <v>1242598</v>
      </c>
      <c r="G42" s="28">
        <v>2931902</v>
      </c>
      <c r="H42" s="28"/>
      <c r="I42" s="86" t="s">
        <v>119</v>
      </c>
      <c r="J42" s="51" t="s">
        <v>120</v>
      </c>
      <c r="K42" s="8">
        <v>6</v>
      </c>
      <c r="L42" s="6"/>
      <c r="M42" s="43">
        <v>45468</v>
      </c>
      <c r="N42" s="43">
        <v>45650</v>
      </c>
      <c r="O42" s="64"/>
      <c r="P42" s="43"/>
      <c r="Q42" s="17" t="s">
        <v>50</v>
      </c>
    </row>
    <row r="43" spans="1:18" ht="90.75" customHeight="1" x14ac:dyDescent="0.25">
      <c r="A43" s="85" t="s">
        <v>121</v>
      </c>
      <c r="B43" s="20" t="s">
        <v>88</v>
      </c>
      <c r="C43" s="28">
        <v>64000000</v>
      </c>
      <c r="D43" s="28"/>
      <c r="E43" s="21">
        <v>0</v>
      </c>
      <c r="F43" s="87">
        <v>0</v>
      </c>
      <c r="G43" s="28">
        <v>64000000</v>
      </c>
      <c r="H43" s="28"/>
      <c r="I43" s="86" t="s">
        <v>122</v>
      </c>
      <c r="J43" s="51" t="s">
        <v>123</v>
      </c>
      <c r="K43" s="6">
        <v>4</v>
      </c>
      <c r="L43" s="6"/>
      <c r="M43" s="43">
        <v>45489</v>
      </c>
      <c r="N43" s="43">
        <v>45611</v>
      </c>
      <c r="O43" s="88"/>
      <c r="P43" s="84"/>
      <c r="Q43" s="17" t="s">
        <v>50</v>
      </c>
    </row>
    <row r="44" spans="1:18" ht="90.75" customHeight="1" x14ac:dyDescent="0.25">
      <c r="A44" s="85" t="s">
        <v>124</v>
      </c>
      <c r="B44" s="20" t="s">
        <v>88</v>
      </c>
      <c r="C44" s="28">
        <v>18569753</v>
      </c>
      <c r="D44" s="28"/>
      <c r="E44" s="21">
        <v>0</v>
      </c>
      <c r="F44" s="87">
        <v>0</v>
      </c>
      <c r="G44" s="28">
        <v>18569753</v>
      </c>
      <c r="H44" s="28"/>
      <c r="I44" s="19" t="s">
        <v>125</v>
      </c>
      <c r="J44" s="89" t="s">
        <v>126</v>
      </c>
      <c r="K44" s="6">
        <v>6</v>
      </c>
      <c r="L44" s="90"/>
      <c r="M44" s="43">
        <v>45478</v>
      </c>
      <c r="N44" s="43">
        <v>45539</v>
      </c>
      <c r="O44" s="88"/>
      <c r="P44" s="43"/>
      <c r="Q44" s="17"/>
    </row>
    <row r="45" spans="1:18" x14ac:dyDescent="0.25">
      <c r="A45" s="18"/>
      <c r="B45" s="56"/>
      <c r="C45" s="22"/>
      <c r="D45" s="64"/>
      <c r="E45" s="64"/>
      <c r="F45" s="64"/>
      <c r="G45" s="64"/>
      <c r="H45" s="64"/>
      <c r="I45" s="94"/>
      <c r="J45" s="67"/>
      <c r="K45" s="19"/>
      <c r="L45" s="92"/>
      <c r="M45" s="95"/>
      <c r="N45" s="69"/>
      <c r="O45" s="95"/>
      <c r="P45" s="69"/>
      <c r="Q45" s="96"/>
      <c r="R45" s="66"/>
    </row>
    <row r="46" spans="1:18" s="38" customFormat="1" x14ac:dyDescent="0.25">
      <c r="A46" s="97" t="s">
        <v>127</v>
      </c>
      <c r="B46" s="97"/>
      <c r="C46" s="98">
        <f>SUM(C33:C44)</f>
        <v>170113038</v>
      </c>
      <c r="D46" s="98">
        <f>SUM(D34:D45)</f>
        <v>0</v>
      </c>
      <c r="E46" s="98"/>
      <c r="F46" s="98"/>
      <c r="G46" s="98"/>
      <c r="H46" s="98">
        <f>SUM(H33:H44)</f>
        <v>9090000</v>
      </c>
      <c r="I46" s="99"/>
      <c r="J46" s="100"/>
      <c r="K46" s="100"/>
      <c r="L46" s="100"/>
      <c r="M46" s="100"/>
      <c r="N46" s="101"/>
      <c r="O46" s="98">
        <f>SUM(O33:O44)</f>
        <v>0</v>
      </c>
      <c r="P46" s="98"/>
      <c r="Q46" s="102"/>
      <c r="R46" s="37"/>
    </row>
    <row r="47" spans="1:18" x14ac:dyDescent="0.25">
      <c r="A47" s="103" t="s">
        <v>128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104"/>
      <c r="Q47" s="17"/>
    </row>
    <row r="48" spans="1:18" ht="104.25" customHeight="1" x14ac:dyDescent="0.25">
      <c r="A48" s="18" t="s">
        <v>129</v>
      </c>
      <c r="B48" s="20" t="s">
        <v>130</v>
      </c>
      <c r="C48" s="20">
        <v>88568344</v>
      </c>
      <c r="D48" s="105"/>
      <c r="E48" s="105"/>
      <c r="F48" s="105"/>
      <c r="G48" s="105"/>
      <c r="H48" s="19"/>
      <c r="I48" s="19" t="s">
        <v>131</v>
      </c>
      <c r="J48" s="81" t="s">
        <v>132</v>
      </c>
      <c r="K48" s="106"/>
      <c r="L48" s="106">
        <v>105</v>
      </c>
      <c r="M48" s="107">
        <v>45435</v>
      </c>
      <c r="N48" s="107">
        <v>45539</v>
      </c>
      <c r="O48" s="106"/>
      <c r="P48" s="106"/>
      <c r="Q48" s="96" t="s">
        <v>133</v>
      </c>
    </row>
    <row r="49" spans="1:217" x14ac:dyDescent="0.25">
      <c r="A49" s="18"/>
      <c r="B49" s="20"/>
      <c r="C49" s="20"/>
      <c r="D49" s="105"/>
      <c r="E49" s="105"/>
      <c r="F49" s="105"/>
      <c r="G49" s="105"/>
      <c r="H49" s="20"/>
      <c r="I49" s="109"/>
      <c r="J49" s="51"/>
      <c r="K49" s="106"/>
      <c r="L49" s="106"/>
      <c r="M49" s="107"/>
      <c r="N49" s="107"/>
      <c r="O49" s="106"/>
      <c r="P49" s="106"/>
      <c r="Q49" s="17"/>
    </row>
    <row r="50" spans="1:217" x14ac:dyDescent="0.25">
      <c r="A50" s="18"/>
      <c r="B50" s="20"/>
      <c r="C50" s="22"/>
      <c r="D50" s="22"/>
      <c r="E50" s="22"/>
      <c r="F50" s="22"/>
      <c r="G50" s="22"/>
      <c r="H50" s="22"/>
      <c r="I50" s="19"/>
      <c r="J50" s="23"/>
      <c r="K50" s="78"/>
      <c r="L50" s="110"/>
      <c r="M50" s="95"/>
      <c r="N50" s="111"/>
      <c r="O50" s="112"/>
      <c r="P50" s="111"/>
      <c r="Q50" s="113"/>
      <c r="R50" s="114"/>
    </row>
    <row r="51" spans="1:217" s="121" customFormat="1" x14ac:dyDescent="0.25">
      <c r="A51" s="115" t="s">
        <v>134</v>
      </c>
      <c r="B51" s="115"/>
      <c r="C51" s="116">
        <f>SUM(C48:C50)</f>
        <v>88568344</v>
      </c>
      <c r="D51" s="116">
        <f>SUM(D50:D50)</f>
        <v>0</v>
      </c>
      <c r="E51" s="116"/>
      <c r="F51" s="116"/>
      <c r="G51" s="116"/>
      <c r="H51" s="116">
        <f>SUM(H48:H50)</f>
        <v>0</v>
      </c>
      <c r="I51" s="117"/>
      <c r="J51" s="117"/>
      <c r="K51" s="117"/>
      <c r="L51" s="117"/>
      <c r="M51" s="117"/>
      <c r="N51" s="117"/>
      <c r="O51" s="116">
        <f>SUM(O48:O50)</f>
        <v>0</v>
      </c>
      <c r="P51" s="118"/>
      <c r="Q51" s="119"/>
      <c r="R51" s="120"/>
    </row>
    <row r="52" spans="1:217" x14ac:dyDescent="0.25">
      <c r="A52" s="14" t="s">
        <v>135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6"/>
      <c r="Q52" s="17"/>
    </row>
    <row r="53" spans="1:217" x14ac:dyDescent="0.25">
      <c r="A53" s="108"/>
      <c r="B53" s="57"/>
      <c r="C53" s="52"/>
      <c r="D53" s="52"/>
      <c r="E53" s="52"/>
      <c r="F53" s="52"/>
      <c r="G53" s="52"/>
      <c r="H53" s="52"/>
      <c r="I53" s="19"/>
      <c r="J53" s="23"/>
      <c r="K53" s="24"/>
      <c r="L53" s="24"/>
      <c r="M53" s="25"/>
      <c r="N53" s="25"/>
      <c r="O53" s="52"/>
      <c r="P53" s="25"/>
      <c r="Q53" s="17"/>
    </row>
    <row r="54" spans="1:217" x14ac:dyDescent="0.25">
      <c r="A54" s="108"/>
      <c r="B54" s="57"/>
      <c r="C54" s="52"/>
      <c r="D54" s="52"/>
      <c r="E54" s="52"/>
      <c r="F54" s="52"/>
      <c r="G54" s="52"/>
      <c r="H54" s="52"/>
      <c r="I54" s="19"/>
      <c r="J54" s="19"/>
      <c r="K54" s="24"/>
      <c r="L54" s="24"/>
      <c r="M54" s="25"/>
      <c r="N54" s="25"/>
      <c r="O54" s="52"/>
      <c r="P54" s="25"/>
      <c r="Q54" s="17"/>
    </row>
    <row r="55" spans="1:217" s="121" customFormat="1" x14ac:dyDescent="0.25">
      <c r="A55" s="115" t="s">
        <v>136</v>
      </c>
      <c r="B55" s="115"/>
      <c r="C55" s="116">
        <f>C53</f>
        <v>0</v>
      </c>
      <c r="D55" s="116"/>
      <c r="E55" s="116"/>
      <c r="F55" s="116"/>
      <c r="G55" s="116"/>
      <c r="H55" s="116"/>
      <c r="I55" s="117"/>
      <c r="J55" s="117"/>
      <c r="K55" s="117"/>
      <c r="L55" s="117"/>
      <c r="M55" s="117"/>
      <c r="N55" s="117"/>
      <c r="O55" s="118">
        <f>+O53</f>
        <v>0</v>
      </c>
      <c r="P55" s="118"/>
      <c r="Q55" s="119"/>
      <c r="R55" s="120"/>
    </row>
    <row r="56" spans="1:217" s="121" customFormat="1" x14ac:dyDescent="0.25">
      <c r="A56" s="18"/>
      <c r="B56" s="20"/>
      <c r="C56" s="52"/>
      <c r="D56" s="52"/>
      <c r="E56" s="52"/>
      <c r="F56" s="52"/>
      <c r="G56" s="52"/>
      <c r="H56" s="52"/>
      <c r="I56" s="19"/>
      <c r="J56" s="23"/>
      <c r="K56" s="78"/>
      <c r="L56" s="78"/>
      <c r="M56" s="25"/>
      <c r="N56" s="122"/>
      <c r="O56" s="22"/>
      <c r="P56" s="122"/>
      <c r="Q56" s="79"/>
      <c r="R56" s="120"/>
    </row>
    <row r="57" spans="1:217" s="121" customFormat="1" x14ac:dyDescent="0.25">
      <c r="A57" s="18"/>
      <c r="B57" s="20"/>
      <c r="C57" s="52"/>
      <c r="D57" s="52"/>
      <c r="E57" s="52"/>
      <c r="F57" s="52"/>
      <c r="G57" s="52"/>
      <c r="H57" s="52"/>
      <c r="I57" s="19"/>
      <c r="J57" s="23"/>
      <c r="K57" s="78"/>
      <c r="L57" s="78"/>
      <c r="M57" s="25"/>
      <c r="N57" s="122"/>
      <c r="O57" s="22"/>
      <c r="P57" s="122"/>
      <c r="Q57" s="79"/>
      <c r="R57" s="120"/>
    </row>
    <row r="58" spans="1:217" s="121" customFormat="1" x14ac:dyDescent="0.25">
      <c r="A58" s="115" t="s">
        <v>137</v>
      </c>
      <c r="B58" s="115"/>
      <c r="C58" s="116">
        <f>SUM(C56:C57)</f>
        <v>0</v>
      </c>
      <c r="D58" s="116"/>
      <c r="E58" s="116"/>
      <c r="F58" s="116"/>
      <c r="G58" s="116"/>
      <c r="H58" s="116"/>
      <c r="I58" s="117"/>
      <c r="J58" s="117"/>
      <c r="K58" s="117"/>
      <c r="L58" s="117"/>
      <c r="M58" s="117"/>
      <c r="N58" s="117"/>
      <c r="O58" s="116">
        <f>+SUM(O51:O57)</f>
        <v>0</v>
      </c>
      <c r="P58" s="118"/>
      <c r="Q58" s="119"/>
      <c r="R58" s="120"/>
    </row>
    <row r="59" spans="1:217" x14ac:dyDescent="0.25">
      <c r="A59" s="103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104"/>
      <c r="Q59" s="17"/>
    </row>
    <row r="61" spans="1:217" s="4" customFormat="1" hidden="1" x14ac:dyDescent="0.25">
      <c r="A61" s="5"/>
      <c r="C61" s="27"/>
      <c r="D61" s="27"/>
      <c r="E61" s="27"/>
      <c r="F61" s="27"/>
      <c r="G61" s="27"/>
      <c r="H61" s="27"/>
      <c r="I61" s="71"/>
      <c r="J61" s="71"/>
      <c r="K61" s="123"/>
      <c r="L61" s="123"/>
      <c r="M61" s="124"/>
      <c r="N61" s="125"/>
      <c r="O61" s="5"/>
      <c r="P61" s="125"/>
      <c r="Q61" s="3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</row>
    <row r="62" spans="1:217" s="4" customFormat="1" ht="26.25" hidden="1" customHeight="1" x14ac:dyDescent="0.25">
      <c r="A62" s="5"/>
      <c r="B62" s="106" t="s">
        <v>138</v>
      </c>
      <c r="C62" s="126" t="s">
        <v>139</v>
      </c>
      <c r="D62" s="126"/>
      <c r="E62" s="126"/>
      <c r="F62" s="126"/>
      <c r="G62" s="126"/>
      <c r="H62" s="126"/>
      <c r="I62" s="127" t="s">
        <v>140</v>
      </c>
      <c r="J62" s="128"/>
      <c r="K62" s="129"/>
      <c r="L62" s="129"/>
      <c r="M62" s="124"/>
      <c r="N62" s="125"/>
      <c r="O62" s="125"/>
      <c r="P62" s="125"/>
      <c r="Q62" s="130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</row>
    <row r="63" spans="1:217" s="4" customFormat="1" hidden="1" x14ac:dyDescent="0.25">
      <c r="A63" s="5"/>
      <c r="B63" s="85" t="s">
        <v>141</v>
      </c>
      <c r="C63" s="28">
        <f>O10</f>
        <v>0</v>
      </c>
      <c r="D63" s="28"/>
      <c r="E63" s="28"/>
      <c r="F63" s="28"/>
      <c r="G63" s="28"/>
      <c r="H63" s="28"/>
      <c r="I63" s="131" t="e">
        <f>C63/$C$68</f>
        <v>#REF!</v>
      </c>
      <c r="J63" s="132"/>
      <c r="K63" s="129"/>
      <c r="L63" s="129"/>
      <c r="M63" s="124"/>
      <c r="N63" s="125"/>
      <c r="O63" s="125"/>
      <c r="P63" s="125"/>
      <c r="Q63" s="130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</row>
    <row r="64" spans="1:217" s="4" customFormat="1" ht="30" hidden="1" x14ac:dyDescent="0.25">
      <c r="A64" s="5"/>
      <c r="B64" s="49" t="s">
        <v>35</v>
      </c>
      <c r="C64" s="28" t="e">
        <f>#REF!</f>
        <v>#REF!</v>
      </c>
      <c r="D64" s="28"/>
      <c r="E64" s="28"/>
      <c r="F64" s="28"/>
      <c r="G64" s="28"/>
      <c r="H64" s="28"/>
      <c r="I64" s="131" t="e">
        <f>C64/$C$68</f>
        <v>#REF!</v>
      </c>
      <c r="J64" s="132"/>
      <c r="K64" s="129"/>
      <c r="L64" s="129"/>
      <c r="M64" s="124"/>
      <c r="N64" s="125"/>
      <c r="O64" s="125"/>
      <c r="P64" s="125"/>
      <c r="Q64" s="130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</row>
    <row r="65" spans="1:217" s="4" customFormat="1" ht="45" hidden="1" x14ac:dyDescent="0.25">
      <c r="A65" s="5"/>
      <c r="B65" s="49" t="s">
        <v>142</v>
      </c>
      <c r="C65" s="28">
        <f>O55</f>
        <v>0</v>
      </c>
      <c r="D65" s="28"/>
      <c r="E65" s="28"/>
      <c r="F65" s="28"/>
      <c r="G65" s="28"/>
      <c r="H65" s="28"/>
      <c r="I65" s="131" t="e">
        <f>C65/$C$68</f>
        <v>#REF!</v>
      </c>
      <c r="J65" s="132"/>
      <c r="K65" s="129"/>
      <c r="L65" s="129"/>
      <c r="M65" s="124"/>
      <c r="N65" s="125"/>
      <c r="O65" s="125"/>
      <c r="P65" s="125"/>
      <c r="Q65" s="130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</row>
    <row r="66" spans="1:217" s="4" customFormat="1" hidden="1" x14ac:dyDescent="0.25">
      <c r="A66" s="5"/>
      <c r="B66" s="85" t="s">
        <v>143</v>
      </c>
      <c r="C66" s="28">
        <f>O51</f>
        <v>0</v>
      </c>
      <c r="D66" s="28"/>
      <c r="E66" s="28"/>
      <c r="F66" s="28"/>
      <c r="G66" s="28"/>
      <c r="H66" s="28"/>
      <c r="I66" s="131" t="e">
        <f>C66/$C$68</f>
        <v>#REF!</v>
      </c>
      <c r="J66" s="132"/>
      <c r="K66" s="129"/>
      <c r="L66" s="129"/>
      <c r="M66" s="124"/>
      <c r="N66" s="125"/>
      <c r="O66" s="125"/>
      <c r="P66" s="125"/>
      <c r="Q66" s="130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</row>
    <row r="67" spans="1:217" s="4" customFormat="1" ht="30" hidden="1" x14ac:dyDescent="0.25">
      <c r="A67" s="5"/>
      <c r="B67" s="49" t="s">
        <v>144</v>
      </c>
      <c r="C67" s="28" t="e">
        <f>#REF!</f>
        <v>#REF!</v>
      </c>
      <c r="D67" s="28"/>
      <c r="E67" s="28"/>
      <c r="F67" s="28"/>
      <c r="G67" s="28"/>
      <c r="H67" s="28"/>
      <c r="I67" s="131" t="e">
        <f>C67/$C$68</f>
        <v>#REF!</v>
      </c>
      <c r="J67" s="132"/>
      <c r="K67" s="129"/>
      <c r="L67" s="129"/>
      <c r="M67" s="124"/>
      <c r="N67" s="125"/>
      <c r="O67" s="125"/>
      <c r="P67" s="125"/>
      <c r="Q67" s="130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</row>
    <row r="68" spans="1:217" s="4" customFormat="1" hidden="1" x14ac:dyDescent="0.25">
      <c r="A68" s="5"/>
      <c r="B68" s="85" t="s">
        <v>145</v>
      </c>
      <c r="C68" s="28" t="e">
        <f>SUM(C63:C67)</f>
        <v>#REF!</v>
      </c>
      <c r="D68" s="28"/>
      <c r="E68" s="28"/>
      <c r="F68" s="28"/>
      <c r="G68" s="28"/>
      <c r="H68" s="28"/>
      <c r="I68" s="131" t="e">
        <f>SUM(I63:I67)</f>
        <v>#REF!</v>
      </c>
      <c r="J68" s="132"/>
      <c r="K68" s="123"/>
      <c r="L68" s="123"/>
      <c r="M68" s="124"/>
      <c r="N68" s="125"/>
      <c r="O68" s="5"/>
      <c r="P68" s="125"/>
      <c r="Q68" s="3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</row>
    <row r="69" spans="1:217" s="4" customFormat="1" hidden="1" x14ac:dyDescent="0.25">
      <c r="A69" s="5"/>
      <c r="C69" s="27"/>
      <c r="D69" s="27"/>
      <c r="E69" s="27"/>
      <c r="F69" s="27"/>
      <c r="G69" s="27"/>
      <c r="H69" s="27"/>
      <c r="I69" s="71"/>
      <c r="J69" s="71"/>
      <c r="K69" s="123"/>
      <c r="L69" s="123"/>
      <c r="M69" s="124"/>
      <c r="N69" s="125"/>
      <c r="O69" s="5"/>
      <c r="P69" s="125"/>
      <c r="Q69" s="3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</row>
    <row r="70" spans="1:217" s="4" customFormat="1" hidden="1" x14ac:dyDescent="0.25">
      <c r="A70" s="5"/>
      <c r="C70" s="27"/>
      <c r="D70" s="27"/>
      <c r="E70" s="27"/>
      <c r="F70" s="27"/>
      <c r="G70" s="27"/>
      <c r="H70" s="27"/>
      <c r="I70" s="71"/>
      <c r="J70" s="71"/>
      <c r="K70" s="123"/>
      <c r="L70" s="123"/>
      <c r="M70" s="124"/>
      <c r="N70" s="125"/>
      <c r="O70" s="5"/>
      <c r="P70" s="125"/>
      <c r="Q70" s="3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</row>
    <row r="71" spans="1:217" s="4" customFormat="1" hidden="1" x14ac:dyDescent="0.25">
      <c r="A71" s="5"/>
      <c r="C71" s="27"/>
      <c r="D71" s="27"/>
      <c r="E71" s="27"/>
      <c r="F71" s="27"/>
      <c r="G71" s="27"/>
      <c r="H71" s="27"/>
      <c r="I71" s="71"/>
      <c r="J71" s="71"/>
      <c r="K71" s="129"/>
      <c r="L71" s="129"/>
      <c r="M71" s="124"/>
      <c r="N71" s="125"/>
      <c r="O71" s="125"/>
      <c r="P71" s="125"/>
      <c r="Q71" s="130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</row>
    <row r="72" spans="1:217" s="4" customFormat="1" hidden="1" x14ac:dyDescent="0.25">
      <c r="A72" s="5"/>
      <c r="C72" s="27"/>
      <c r="D72" s="27"/>
      <c r="E72" s="27"/>
      <c r="F72" s="27"/>
      <c r="G72" s="27"/>
      <c r="H72" s="27"/>
      <c r="I72" s="71"/>
      <c r="J72" s="71"/>
      <c r="K72" s="129"/>
      <c r="L72" s="129"/>
      <c r="M72" s="124"/>
      <c r="N72" s="125"/>
      <c r="O72" s="125"/>
      <c r="P72" s="125"/>
      <c r="Q72" s="130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</row>
    <row r="73" spans="1:217" s="4" customFormat="1" hidden="1" x14ac:dyDescent="0.25">
      <c r="A73" s="5"/>
      <c r="C73" s="27"/>
      <c r="D73" s="27"/>
      <c r="E73" s="27"/>
      <c r="F73" s="27"/>
      <c r="G73" s="27"/>
      <c r="H73" s="27"/>
      <c r="I73" s="71"/>
      <c r="J73" s="71"/>
      <c r="K73" s="129"/>
      <c r="L73" s="129"/>
      <c r="M73" s="124"/>
      <c r="N73" s="125"/>
      <c r="O73" s="125"/>
      <c r="P73" s="125"/>
      <c r="Q73" s="130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</row>
    <row r="74" spans="1:217" s="4" customFormat="1" hidden="1" x14ac:dyDescent="0.25">
      <c r="A74" s="5"/>
      <c r="C74" s="27"/>
      <c r="D74" s="27"/>
      <c r="E74" s="27"/>
      <c r="F74" s="27"/>
      <c r="G74" s="27"/>
      <c r="H74" s="27"/>
      <c r="I74" s="71"/>
      <c r="J74" s="71"/>
      <c r="K74" s="129"/>
      <c r="L74" s="129"/>
      <c r="M74" s="124"/>
      <c r="N74" s="125"/>
      <c r="O74" s="125"/>
      <c r="P74" s="125"/>
      <c r="Q74" s="130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</row>
    <row r="75" spans="1:217" s="4" customFormat="1" hidden="1" x14ac:dyDescent="0.25">
      <c r="A75" s="5"/>
      <c r="C75" s="27"/>
      <c r="D75" s="27"/>
      <c r="E75" s="27"/>
      <c r="F75" s="27"/>
      <c r="G75" s="27"/>
      <c r="H75" s="27"/>
      <c r="I75" s="71"/>
      <c r="J75" s="71"/>
      <c r="K75" s="123"/>
      <c r="L75" s="123"/>
      <c r="M75" s="124"/>
      <c r="N75" s="125"/>
      <c r="O75" s="5"/>
      <c r="P75" s="125"/>
      <c r="Q75" s="3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</row>
    <row r="76" spans="1:217" s="4" customFormat="1" hidden="1" x14ac:dyDescent="0.25">
      <c r="A76" s="5"/>
      <c r="C76" s="27"/>
      <c r="D76" s="27"/>
      <c r="E76" s="27"/>
      <c r="F76" s="27"/>
      <c r="G76" s="27"/>
      <c r="H76" s="27"/>
      <c r="I76" s="71"/>
      <c r="J76" s="71"/>
      <c r="K76" s="123"/>
      <c r="L76" s="123"/>
      <c r="M76" s="124"/>
      <c r="N76" s="125"/>
      <c r="O76" s="5"/>
      <c r="P76" s="125"/>
      <c r="Q76" s="3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</row>
    <row r="77" spans="1:217" s="123" customFormat="1" hidden="1" x14ac:dyDescent="0.25">
      <c r="A77" s="5"/>
      <c r="B77" s="4"/>
      <c r="C77" s="27"/>
      <c r="D77" s="27"/>
      <c r="E77" s="27"/>
      <c r="F77" s="27"/>
      <c r="G77" s="27"/>
      <c r="H77" s="27"/>
      <c r="I77" s="71"/>
      <c r="J77" s="71"/>
      <c r="M77" s="124"/>
      <c r="N77" s="125"/>
      <c r="O77" s="5"/>
      <c r="P77" s="125"/>
      <c r="Q77" s="3"/>
      <c r="R77" s="4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</row>
    <row r="78" spans="1:217" s="123" customFormat="1" hidden="1" x14ac:dyDescent="0.25">
      <c r="A78" s="5"/>
      <c r="B78" s="4"/>
      <c r="C78" s="27"/>
      <c r="D78" s="27"/>
      <c r="E78" s="27"/>
      <c r="F78" s="27"/>
      <c r="G78" s="27"/>
      <c r="H78" s="27"/>
      <c r="I78" s="71"/>
      <c r="J78" s="71"/>
      <c r="M78" s="124"/>
      <c r="N78" s="125"/>
      <c r="O78" s="5"/>
      <c r="P78" s="125"/>
      <c r="Q78" s="3"/>
      <c r="R78" s="4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</row>
    <row r="79" spans="1:217" s="123" customFormat="1" hidden="1" x14ac:dyDescent="0.25">
      <c r="A79" s="5"/>
      <c r="B79" s="4"/>
      <c r="C79" s="27"/>
      <c r="D79" s="27"/>
      <c r="E79" s="27"/>
      <c r="F79" s="27"/>
      <c r="G79" s="27"/>
      <c r="H79" s="27"/>
      <c r="I79" s="71"/>
      <c r="J79" s="71"/>
      <c r="M79" s="124"/>
      <c r="N79" s="125"/>
      <c r="O79" s="5"/>
      <c r="P79" s="125"/>
      <c r="Q79" s="3"/>
      <c r="R79" s="4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</row>
    <row r="80" spans="1:217" s="123" customFormat="1" hidden="1" x14ac:dyDescent="0.25">
      <c r="A80" s="5"/>
      <c r="B80" s="4"/>
      <c r="C80" s="27"/>
      <c r="D80" s="27"/>
      <c r="E80" s="27"/>
      <c r="F80" s="27"/>
      <c r="G80" s="27"/>
      <c r="H80" s="27"/>
      <c r="I80" s="71"/>
      <c r="J80" s="71"/>
      <c r="M80" s="124"/>
      <c r="N80" s="125"/>
      <c r="O80" s="5"/>
      <c r="P80" s="125"/>
      <c r="Q80" s="3"/>
      <c r="R80" s="4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</row>
    <row r="81" spans="1:217" s="123" customFormat="1" hidden="1" x14ac:dyDescent="0.25">
      <c r="A81" s="5"/>
      <c r="B81" s="4"/>
      <c r="C81" s="27"/>
      <c r="D81" s="27"/>
      <c r="E81" s="27"/>
      <c r="F81" s="27"/>
      <c r="G81" s="27"/>
      <c r="H81" s="27"/>
      <c r="I81" s="71"/>
      <c r="J81" s="71"/>
      <c r="M81" s="124"/>
      <c r="N81" s="125"/>
      <c r="O81" s="5"/>
      <c r="P81" s="125"/>
      <c r="Q81" s="3"/>
      <c r="R81" s="4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</row>
    <row r="82" spans="1:217" s="123" customFormat="1" hidden="1" x14ac:dyDescent="0.25">
      <c r="A82" s="5"/>
      <c r="B82" s="4"/>
      <c r="C82" s="27"/>
      <c r="D82" s="27"/>
      <c r="E82" s="27"/>
      <c r="F82" s="27"/>
      <c r="G82" s="27"/>
      <c r="H82" s="27"/>
      <c r="I82" s="71"/>
      <c r="J82" s="71"/>
      <c r="M82" s="124"/>
      <c r="N82" s="125"/>
      <c r="O82" s="5"/>
      <c r="P82" s="125"/>
      <c r="Q82" s="3"/>
      <c r="R82" s="4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</row>
    <row r="83" spans="1:217" s="123" customFormat="1" hidden="1" x14ac:dyDescent="0.25">
      <c r="A83" s="5"/>
      <c r="B83" s="4"/>
      <c r="C83" s="133" t="s">
        <v>146</v>
      </c>
      <c r="D83" s="133"/>
      <c r="E83" s="133"/>
      <c r="F83" s="133"/>
      <c r="G83" s="133"/>
      <c r="H83" s="133"/>
      <c r="I83" s="127" t="s">
        <v>147</v>
      </c>
      <c r="J83" s="128"/>
      <c r="M83" s="124"/>
      <c r="N83" s="125"/>
      <c r="O83" s="5"/>
      <c r="P83" s="125"/>
      <c r="Q83" s="3"/>
      <c r="R83" s="4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</row>
    <row r="84" spans="1:217" s="123" customFormat="1" hidden="1" x14ac:dyDescent="0.25">
      <c r="A84" s="5"/>
      <c r="B84" s="4"/>
      <c r="C84" s="28" t="e">
        <f>C63+C64+C65</f>
        <v>#REF!</v>
      </c>
      <c r="D84" s="28"/>
      <c r="E84" s="28"/>
      <c r="F84" s="28"/>
      <c r="G84" s="28"/>
      <c r="H84" s="28"/>
      <c r="I84" s="131" t="e">
        <f>C84/C87</f>
        <v>#REF!</v>
      </c>
      <c r="J84" s="132"/>
      <c r="M84" s="124"/>
      <c r="N84" s="125"/>
      <c r="O84" s="5"/>
      <c r="P84" s="125"/>
      <c r="Q84" s="3"/>
      <c r="R84" s="4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</row>
    <row r="85" spans="1:217" s="123" customFormat="1" hidden="1" x14ac:dyDescent="0.25">
      <c r="A85" s="5"/>
      <c r="B85" s="4"/>
      <c r="C85" s="28" t="e">
        <f>#REF!</f>
        <v>#REF!</v>
      </c>
      <c r="D85" s="28"/>
      <c r="E85" s="28"/>
      <c r="F85" s="28"/>
      <c r="G85" s="28"/>
      <c r="H85" s="28"/>
      <c r="I85" s="131" t="e">
        <f>C85/C87</f>
        <v>#REF!</v>
      </c>
      <c r="J85" s="132"/>
      <c r="M85" s="124"/>
      <c r="N85" s="125"/>
      <c r="O85" s="5"/>
      <c r="P85" s="125"/>
      <c r="Q85" s="3"/>
      <c r="R85" s="4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</row>
    <row r="86" spans="1:217" s="123" customFormat="1" hidden="1" x14ac:dyDescent="0.25">
      <c r="A86" s="5"/>
      <c r="B86" s="4"/>
      <c r="C86" s="28" t="e">
        <f>#REF!+#REF!</f>
        <v>#REF!</v>
      </c>
      <c r="D86" s="28"/>
      <c r="E86" s="28"/>
      <c r="F86" s="28"/>
      <c r="G86" s="28"/>
      <c r="H86" s="28"/>
      <c r="I86" s="131" t="e">
        <f>C86/C87</f>
        <v>#REF!</v>
      </c>
      <c r="J86" s="132"/>
      <c r="M86" s="124"/>
      <c r="N86" s="125"/>
      <c r="O86" s="5"/>
      <c r="P86" s="125"/>
      <c r="Q86" s="3"/>
      <c r="R86" s="4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</row>
    <row r="87" spans="1:217" s="123" customFormat="1" hidden="1" x14ac:dyDescent="0.25">
      <c r="A87" s="5"/>
      <c r="B87" s="4"/>
      <c r="C87" s="28" t="e">
        <f>C84+C85+C86</f>
        <v>#REF!</v>
      </c>
      <c r="D87" s="28"/>
      <c r="E87" s="28"/>
      <c r="F87" s="28"/>
      <c r="G87" s="28"/>
      <c r="H87" s="28"/>
      <c r="I87" s="134" t="e">
        <f>SUM(I84:I86)</f>
        <v>#REF!</v>
      </c>
      <c r="J87" s="135"/>
      <c r="M87" s="124"/>
      <c r="N87" s="125"/>
      <c r="O87" s="5"/>
      <c r="P87" s="125"/>
      <c r="Q87" s="3"/>
      <c r="R87" s="4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</row>
    <row r="88" spans="1:217" s="123" customFormat="1" hidden="1" x14ac:dyDescent="0.25">
      <c r="A88" s="5"/>
      <c r="B88" s="4"/>
      <c r="C88" s="27"/>
      <c r="D88" s="27"/>
      <c r="E88" s="27"/>
      <c r="F88" s="27"/>
      <c r="G88" s="27"/>
      <c r="H88" s="27"/>
      <c r="I88" s="71"/>
      <c r="J88" s="71"/>
      <c r="M88" s="124"/>
      <c r="N88" s="125"/>
      <c r="O88" s="5"/>
      <c r="P88" s="125"/>
      <c r="Q88" s="3"/>
      <c r="R88" s="4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</row>
    <row r="89" spans="1:217" s="123" customFormat="1" hidden="1" x14ac:dyDescent="0.25">
      <c r="A89" s="5"/>
      <c r="B89" s="4"/>
      <c r="C89" s="27"/>
      <c r="D89" s="27"/>
      <c r="E89" s="27"/>
      <c r="F89" s="27"/>
      <c r="G89" s="27"/>
      <c r="H89" s="27"/>
      <c r="I89" s="71"/>
      <c r="J89" s="71"/>
      <c r="M89" s="124"/>
      <c r="N89" s="125"/>
      <c r="O89" s="5"/>
      <c r="P89" s="125"/>
      <c r="Q89" s="3"/>
      <c r="R89" s="4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</row>
    <row r="90" spans="1:217" s="123" customFormat="1" hidden="1" x14ac:dyDescent="0.25">
      <c r="A90" s="5"/>
      <c r="B90" s="4"/>
      <c r="C90" s="27"/>
      <c r="D90" s="27"/>
      <c r="E90" s="27"/>
      <c r="F90" s="27"/>
      <c r="G90" s="27"/>
      <c r="H90" s="27"/>
      <c r="I90" s="71"/>
      <c r="J90" s="71"/>
      <c r="M90" s="124"/>
      <c r="N90" s="125"/>
      <c r="O90" s="5"/>
      <c r="P90" s="125"/>
      <c r="Q90" s="3"/>
      <c r="R90" s="4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</row>
    <row r="91" spans="1:217" s="123" customFormat="1" hidden="1" x14ac:dyDescent="0.25">
      <c r="A91" s="5"/>
      <c r="B91" s="4"/>
      <c r="C91" s="27"/>
      <c r="D91" s="27"/>
      <c r="E91" s="27"/>
      <c r="F91" s="27"/>
      <c r="G91" s="27"/>
      <c r="H91" s="27"/>
      <c r="I91" s="71"/>
      <c r="J91" s="71"/>
      <c r="M91" s="124"/>
      <c r="N91" s="125"/>
      <c r="O91" s="5"/>
      <c r="P91" s="125"/>
      <c r="Q91" s="3"/>
      <c r="R91" s="4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</row>
    <row r="92" spans="1:217" s="123" customFormat="1" hidden="1" x14ac:dyDescent="0.25">
      <c r="A92" s="5"/>
      <c r="B92" s="4"/>
      <c r="C92" s="27"/>
      <c r="D92" s="27"/>
      <c r="E92" s="27"/>
      <c r="F92" s="27"/>
      <c r="G92" s="27"/>
      <c r="H92" s="27"/>
      <c r="I92" s="71"/>
      <c r="J92" s="71"/>
      <c r="M92" s="124"/>
      <c r="N92" s="125"/>
      <c r="O92" s="5"/>
      <c r="P92" s="125"/>
      <c r="Q92" s="3"/>
      <c r="R92" s="4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</row>
    <row r="93" spans="1:217" hidden="1" x14ac:dyDescent="0.25"/>
    <row r="94" spans="1:217" hidden="1" x14ac:dyDescent="0.25"/>
    <row r="95" spans="1:217" hidden="1" x14ac:dyDescent="0.25"/>
    <row r="96" spans="1:217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65" spans="1:217" s="123" customFormat="1" ht="216" customHeight="1" x14ac:dyDescent="0.25">
      <c r="A165" s="5"/>
      <c r="B165" s="4"/>
      <c r="C165" s="27"/>
      <c r="D165" s="27"/>
      <c r="E165" s="27"/>
      <c r="F165" s="27"/>
      <c r="G165" s="27"/>
      <c r="H165" s="27"/>
      <c r="I165" s="71"/>
      <c r="J165" s="136"/>
      <c r="M165" s="124"/>
      <c r="N165" s="125"/>
      <c r="O165" s="5"/>
      <c r="P165" s="125"/>
      <c r="Q165" s="3"/>
      <c r="R165" s="4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  <c r="HH165" s="5"/>
      <c r="HI165" s="5"/>
    </row>
  </sheetData>
  <mergeCells count="23">
    <mergeCell ref="A55:B55"/>
    <mergeCell ref="I55:N55"/>
    <mergeCell ref="A58:B58"/>
    <mergeCell ref="I58:N58"/>
    <mergeCell ref="A59:O59"/>
    <mergeCell ref="A46:B46"/>
    <mergeCell ref="I46:N46"/>
    <mergeCell ref="A47:O47"/>
    <mergeCell ref="A51:B51"/>
    <mergeCell ref="I51:N51"/>
    <mergeCell ref="A52:O52"/>
    <mergeCell ref="A28:B28"/>
    <mergeCell ref="I28:N28"/>
    <mergeCell ref="A29:O29"/>
    <mergeCell ref="A31:B31"/>
    <mergeCell ref="I31:N31"/>
    <mergeCell ref="A32:O32"/>
    <mergeCell ref="A1:O1"/>
    <mergeCell ref="A2:O2"/>
    <mergeCell ref="A5:O5"/>
    <mergeCell ref="A10:B10"/>
    <mergeCell ref="I10:N10"/>
    <mergeCell ref="A11:O11"/>
  </mergeCells>
  <hyperlinks>
    <hyperlink ref="J34" r:id="rId1" xr:uid="{0638FA5A-25AD-4800-ACC0-4A71E42500E2}"/>
    <hyperlink ref="J21" r:id="rId2" xr:uid="{296B9D02-A0D9-4513-BEDD-807C01CED87B}"/>
    <hyperlink ref="J22" r:id="rId3" xr:uid="{36462651-0A30-4592-A104-6AE772A7BA8F}"/>
    <hyperlink ref="J12" r:id="rId4" xr:uid="{49C98890-15D8-4E7A-8FA1-1AAF74D347E1}"/>
    <hyperlink ref="J13" r:id="rId5" xr:uid="{B4A41F40-2D37-40E4-8455-ED476C0E2285}"/>
    <hyperlink ref="J14" r:id="rId6" xr:uid="{0EE37459-E0B7-41A3-9C8E-B75D36D0A11E}"/>
    <hyperlink ref="J40" r:id="rId7" xr:uid="{4824D18A-B962-4804-BB6C-6CCCFAC55A3E}"/>
    <hyperlink ref="J25" r:id="rId8" xr:uid="{FC740764-C8FE-4D4C-B68D-C8F32D765DE6}"/>
    <hyperlink ref="J43" r:id="rId9" xr:uid="{5D98FD6C-C3EA-4E83-AF2B-8F230961144D}"/>
  </hyperlinks>
  <printOptions horizontalCentered="1"/>
  <pageMargins left="0.78740157480314965" right="0.78740157480314965" top="0.78740157480314965" bottom="0.78740157480314965" header="0.31496062992125984" footer="0.51181102362204722"/>
  <pageSetup scale="30" fitToHeight="0" orientation="landscape" verticalDpi="72" r:id="rId10"/>
  <headerFooter>
    <oddFooter>Página &amp;P</oddFooter>
  </headerFooter>
  <rowBreaks count="1" manualBreakCount="1">
    <brk id="5" max="16383" man="1"/>
  </rowBreaks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2024</vt:lpstr>
      <vt:lpstr>'2024'!Títulos_a_imprimir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García A</dc:creator>
  <cp:lastModifiedBy>Gloria García A</cp:lastModifiedBy>
  <dcterms:created xsi:type="dcterms:W3CDTF">2024-07-30T17:55:45Z</dcterms:created>
  <dcterms:modified xsi:type="dcterms:W3CDTF">2024-07-30T20:57:40Z</dcterms:modified>
</cp:coreProperties>
</file>