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Usuario1\Downloads\"/>
    </mc:Choice>
  </mc:AlternateContent>
  <xr:revisionPtr revIDLastSave="0" documentId="13_ncr:1_{854454A9-966E-47BD-98D2-0C8371356B06}" xr6:coauthVersionLast="47" xr6:coauthVersionMax="47" xr10:uidLastSave="{00000000-0000-0000-0000-000000000000}"/>
  <bookViews>
    <workbookView xWindow="-120" yWindow="-120" windowWidth="29040" windowHeight="15720" tabRatio="593" xr2:uid="{00000000-000D-0000-FFFF-FFFF00000000}"/>
  </bookViews>
  <sheets>
    <sheet name="2025" sheetId="4" r:id="rId1"/>
    <sheet name="Hoja1" sheetId="7" state="hidden" r:id="rId2"/>
  </sheets>
  <definedNames>
    <definedName name="_Hlk98495390" localSheetId="0">'2025'!#REF!</definedName>
    <definedName name="_xlnm.Print_Titles" localSheetId="0">'2025'!$1:$3</definedName>
  </definedNames>
  <calcPr calcId="191029"/>
</workbook>
</file>

<file path=xl/calcChain.xml><?xml version="1.0" encoding="utf-8"?>
<calcChain xmlns="http://schemas.openxmlformats.org/spreadsheetml/2006/main">
  <c r="J48" i="4" l="1"/>
  <c r="J55" i="4" s="1"/>
  <c r="C55" i="4"/>
  <c r="C46" i="4"/>
  <c r="C28" i="4"/>
  <c r="C31" i="4"/>
  <c r="J46" i="4" l="1"/>
  <c r="J28" i="4" l="1"/>
  <c r="C71" i="4" l="1"/>
  <c r="J31" i="4"/>
  <c r="J10" i="4"/>
  <c r="C68" i="4" s="1"/>
  <c r="J59" i="4"/>
  <c r="C70" i="4" s="1"/>
  <c r="C62" i="4"/>
  <c r="C59" i="4"/>
  <c r="F23" i="7"/>
  <c r="C90" i="4"/>
  <c r="C91" i="4"/>
  <c r="C69" i="4"/>
  <c r="C72" i="4"/>
  <c r="C73" i="4" l="1"/>
  <c r="D70" i="4" s="1"/>
  <c r="C64" i="4"/>
  <c r="J62" i="4"/>
  <c r="J64" i="4"/>
  <c r="C89" i="4"/>
  <c r="D72" i="4" l="1"/>
  <c r="D68" i="4"/>
  <c r="D73" i="4" s="1"/>
  <c r="D71" i="4"/>
  <c r="D69" i="4"/>
  <c r="C92" i="4"/>
  <c r="D90" i="4" l="1"/>
  <c r="D91" i="4"/>
  <c r="D89" i="4"/>
  <c r="D92" i="4" s="1"/>
</calcChain>
</file>

<file path=xl/sharedStrings.xml><?xml version="1.0" encoding="utf-8"?>
<sst xmlns="http://schemas.openxmlformats.org/spreadsheetml/2006/main" count="230" uniqueCount="173">
  <si>
    <t xml:space="preserve">TIPO </t>
  </si>
  <si>
    <t xml:space="preserve">OBJETO </t>
  </si>
  <si>
    <t>PLAZO (meses)</t>
  </si>
  <si>
    <t>Arrendamiento</t>
  </si>
  <si>
    <t>EMPRESA DE SERVICIOS PUBLICOS DE GRANADA E.S.P.G</t>
  </si>
  <si>
    <t xml:space="preserve">TOTAL ARRENDAMIENTOS </t>
  </si>
  <si>
    <t>TOTAL PRESTACION DE SERVICIOS</t>
  </si>
  <si>
    <t>TOTAL CONVENIOS INTERADMINISTRATIVOS</t>
  </si>
  <si>
    <t xml:space="preserve">TOTAL CONTRATO DE OBRA </t>
  </si>
  <si>
    <t>CONTRATOS DE ARRENDAMIENTOS</t>
  </si>
  <si>
    <t xml:space="preserve">Tipo de contrato </t>
  </si>
  <si>
    <t xml:space="preserve">Arrendamiento </t>
  </si>
  <si>
    <t>Prestación de Servicios</t>
  </si>
  <si>
    <t xml:space="preserve">Convenios Interadministrativos </t>
  </si>
  <si>
    <t xml:space="preserve">Contratos de Obra </t>
  </si>
  <si>
    <t xml:space="preserve">Valor </t>
  </si>
  <si>
    <t xml:space="preserve">Total </t>
  </si>
  <si>
    <t xml:space="preserve">Porcentaje </t>
  </si>
  <si>
    <t xml:space="preserve">Contrato de Suministro </t>
  </si>
  <si>
    <t xml:space="preserve">Valor  Ejecutado </t>
  </si>
  <si>
    <t xml:space="preserve">Porcentaje Contratos </t>
  </si>
  <si>
    <t xml:space="preserve">VALOR EJECUTADO </t>
  </si>
  <si>
    <t xml:space="preserve">FECHA 
INICIO </t>
  </si>
  <si>
    <t xml:space="preserve">VALOR
INICIAL </t>
  </si>
  <si>
    <t>|</t>
  </si>
  <si>
    <t>N°CONTRATO</t>
  </si>
  <si>
    <t>CONTRATOS DE SUMINISTROS</t>
  </si>
  <si>
    <t>CONTRATOS Y ORDENES DE PRESTACIÓN DE SERVICIOS</t>
  </si>
  <si>
    <t>ENLACE SECOP</t>
  </si>
  <si>
    <t>FECHA 
LIQUIDACIÓN</t>
  </si>
  <si>
    <t xml:space="preserve">FECHA 
TERMINACIÓN </t>
  </si>
  <si>
    <t>Prestar los servicios a la E.S.P.G mediante los análisis de laboratorio fisicoquímico y microbiológico al agua para consumo humano.</t>
  </si>
  <si>
    <t>PLAZO
(Días)</t>
  </si>
  <si>
    <t>TOTAL SUMINISTRO</t>
  </si>
  <si>
    <t>Específico</t>
  </si>
  <si>
    <t>Externo</t>
  </si>
  <si>
    <t>Ejecución</t>
  </si>
  <si>
    <t>Operacional</t>
  </si>
  <si>
    <t>El no cumplimiento de las actividades operativas, logísticas, o asistenciales de apoyo que derivan en el incumplimiento de las funciones de la entidad estatal.</t>
  </si>
  <si>
    <t xml:space="preserve">Realizar al asociado,  una supervisión cercana. </t>
  </si>
  <si>
    <t>General</t>
  </si>
  <si>
    <t>Regulatorio</t>
  </si>
  <si>
    <t>Variación de condiciones económicas derivadas de efectos tributarios como imposición de tributos, incrementos en retenciones, etc.</t>
  </si>
  <si>
    <t>Realizar al asociado  una supervisión cercana, verificando que los papeles y documentos del vehículo tales como SOAT, certificado técnico mecánico y otros se encuentren al día.</t>
  </si>
  <si>
    <r>
      <rPr>
        <b/>
        <sz val="11"/>
        <color theme="1"/>
        <rFont val="Calibri"/>
        <family val="2"/>
        <scheme val="minor"/>
      </rPr>
      <t>Calidad y cumplimiento del  servicio.</t>
    </r>
    <r>
      <rPr>
        <sz val="11"/>
        <color theme="1"/>
        <rFont val="Calibri"/>
        <family val="2"/>
        <scheme val="minor"/>
      </rPr>
      <t xml:space="preserve"> Son los efectos derivados del incumplimiento de las especificaciones y características de los servicios.</t>
    </r>
  </si>
  <si>
    <t>100% al contratista</t>
  </si>
  <si>
    <t xml:space="preserve">Ejecución </t>
  </si>
  <si>
    <t>CLASE:</t>
  </si>
  <si>
    <t>FUENTE:</t>
  </si>
  <si>
    <t>ETAPA:</t>
  </si>
  <si>
    <t>TIPO:</t>
  </si>
  <si>
    <t>DESCRIPCIÓN:</t>
  </si>
  <si>
    <t>CONSECUENCIA:</t>
  </si>
  <si>
    <t>ASIGNACIÓN:</t>
  </si>
  <si>
    <t>MITIGACIÓN:</t>
  </si>
  <si>
    <r>
      <rPr>
        <b/>
        <sz val="11"/>
        <color theme="1"/>
        <rFont val="Calibri"/>
        <family val="2"/>
        <scheme val="minor"/>
      </rPr>
      <t>Cambios normativos o de legislación tributaria.</t>
    </r>
    <r>
      <rPr>
        <sz val="11"/>
        <color theme="1"/>
        <rFont val="Calibri"/>
        <family val="2"/>
        <scheme val="minor"/>
      </rPr>
      <t xml:space="preserve"> Ocurre por la expedición de normas posteriores a la celebración del contrato, que impliquen un  nuevo componente técnico o efectos tributarios que varían las condiciones económicas inicialmente pactadas.</t>
    </r>
  </si>
  <si>
    <r>
      <t xml:space="preserve">Calidad de los bienes y equipos a adquirir. </t>
    </r>
    <r>
      <rPr>
        <sz val="11"/>
        <color theme="1"/>
        <rFont val="Calibri"/>
        <family val="2"/>
        <scheme val="minor"/>
      </rPr>
      <t>Son los efectos derivados del incumplimiento de las especificaciones y características de los bienes.</t>
    </r>
  </si>
  <si>
    <t>CONVENIOS</t>
  </si>
  <si>
    <t>TOTAL CONTRATOS AÑO 2018</t>
  </si>
  <si>
    <t>TOTAL ORDENES</t>
  </si>
  <si>
    <t xml:space="preserve">CONTRATOS DE CONSULTORIA </t>
  </si>
  <si>
    <t>Prestación de servicios profesionales como Contadora de la Empresa de Servicios Públicos de Granada E.S.P.G.</t>
  </si>
  <si>
    <t>Suministro</t>
  </si>
  <si>
    <t>Suministro de combustible y aceite para uso de guadaña y demás necesidades de la Empresa de Servicios Públicos de Granada E.S.P.G.</t>
  </si>
  <si>
    <t xml:space="preserve">Contrato de Obra </t>
  </si>
  <si>
    <t xml:space="preserve">CONTRATOS DE OBRA </t>
  </si>
  <si>
    <t>TOTAL CONSULTORIA</t>
  </si>
  <si>
    <t>Suministro de químicos  y equipos  para la Planta de Tratamiento de Agua Potable de la Empresa de Servicios Públicos de Granada E.S.P.G.</t>
  </si>
  <si>
    <t>Servicio de extracción con máquina retroexcavadora de material de cobertura con destino al Relleno Sanitario Municipal ubicado en la Vereda Reyes y conformación de escombrera del Municipio de Granada – Antioquia.</t>
  </si>
  <si>
    <t>Acompañar a la Empresa de Servicios Públicos de Granada en el mantenimiento y mejora del Sistema de Seguridad y Salud en el Trabajo y en la gestión del talento humano.</t>
  </si>
  <si>
    <t>Mantenimiento preventivo y correctivo, a todo costo, del vehículo recolector identificado con la placa ODT849, perteneciente a la Empresa de Servicios Públicos de Granada E.S.P.G., de acuerdo a las necesidades presentadas.</t>
  </si>
  <si>
    <t>Suministro de materiales e implementos requeridos para la prestación del servicio de aseo operado por la Empresa de Servicios Públicos de Granada.</t>
  </si>
  <si>
    <t>Suministro de implementos, materiales y accesorios requeridos por la Empresa de Servicios Públicos de Granada, para la efectiva prestación de los servicios de acueducto, alcantarillado y aseo.</t>
  </si>
  <si>
    <t>Suministro de materiales de oficina, elementos de escritorio y otros insumos requeridos para el desarrollo efectivo de las labores administrativas y la adecuada prestación de los servicios públicos de acueducto, alcantarillado y aseo, por parte de la Empresa de Servicios Públicos de Granada E.S.P.G., según las necesidades que se presenten en el transcurso del año.</t>
  </si>
  <si>
    <t>Prestación de servicios de apoyo a la Empresa de Servicios Públicos de Granada E.S.P.G, mediante el manejo del Plan Básico de Medios de Comunicación que incluye página web, redes sociales, diseños y publicación de contenidos.</t>
  </si>
  <si>
    <t>Suministro de refrigerios y otros alimentos preparados, requeridos para el desarrollo de diferentes eventos, reuniones, capacitaciones y actividades programadas por la Empresa de Servicios Públicos de Granada, de acuerdo a las necesidades presentadas en el transcurso del año.</t>
  </si>
  <si>
    <t>Realizar exámenes médicos, clínicos y paraclínicos, para admisión, periódicos ocupacionales, cambios de ocupación, reingreso al trabajo, retiro y otras situaciones que alteren o puedan traducirse en riesgo para la salud de los empleados de la Empresa de Servicios Públicos de Granada E.S.P.G.</t>
  </si>
  <si>
    <t>Suministro de insumos de aseo y cafetería orientados a la higiene de las instalaciones y a la atención de los usuarios internos y externos de la Empresa de Servicios Públicos de Granada E.S.P.G., de acuerdo a las necesidades presentadas en el transcurso del contrato.</t>
  </si>
  <si>
    <t>Suministro de medidores de agua potable domiciliarios, materiales y accesorios para el mantenimiento y reparación de los sistemas de los servicios de acueducto y alcantarillado; prestados por la Empresa de Servicios Públicos de Granada E.S.P.G.</t>
  </si>
  <si>
    <t>CONVENIO</t>
  </si>
  <si>
    <t>PS01-2025</t>
  </si>
  <si>
    <t>Prestación de servicios a la Empresa de Servicios Públicos de Granada E.S.P.G. mediante el apoyo en la gestión contractual y rendición entes de control y apoyo en almacén.</t>
  </si>
  <si>
    <t>PS02-2025</t>
  </si>
  <si>
    <t>PS-03-2025</t>
  </si>
  <si>
    <t>PS04-2025</t>
  </si>
  <si>
    <t>Prestación de servicios profesionales de apoyo a la Empresa de Servicios Públicos de Granada E.S.P.G en el reporte de información en el Sistema Único de Información SUI, realización de caracterizaciones en la PTAR, sistema de tratamiento de lixiviados y disposición de residuos sólidos, informe de avance del programa de ahorro y uso eficiente del agua y cumplimiento de otros requerimientos hechos por la Superintendencia de Servicios Públicos Domiciliarios, la Comisión de Regulación de Agua Potable y Saneamiento Básico y CORNARE</t>
  </si>
  <si>
    <t>PS05-2025</t>
  </si>
  <si>
    <t>https://community.secop.gov.co/Public/Tendering/OpportunityDetail/Index?noticeUID=CO1.NTC.7461320&amp;isFromPublicArea=True&amp;isModal=False</t>
  </si>
  <si>
    <t>https://community.secop.gov.co/Public/Tendering/OpportunityDetail/Index?noticeUID=CO1.NTC.7471276&amp;isFromPublicArea=True&amp;isModal=Fals</t>
  </si>
  <si>
    <t>https://community.secop.gov.co/Public/Tendering/OpportunityDetail/Index?noticeUID=CO1.NTC.7471277&amp;isFromPublicArea=True&amp;isModal=False</t>
  </si>
  <si>
    <t>https://community.secop.gov.co/Public/Tendering/OpportunityDetail/Index?noticeUID=CO1.NTC.7520125&amp;isFromPublicArea=True&amp;isModal=False</t>
  </si>
  <si>
    <t>https://community.secop.gov.co/Public/Tendering/OpportunityDetail/Index?noticeUID=CO1.NTC.7520385&amp;isFromPublicArea=True&amp;isModal=False</t>
  </si>
  <si>
    <t>https://community.secop.gov.co/Public/Tendering/OpportunityDetail/Index?noticeUID=CO1.NTC.7520032&amp;isFromPublicArea=True&amp;isModal=False</t>
  </si>
  <si>
    <t>https://community.secop.gov.co/Public/Tendering/OpportunityDetail/Index?noticeUID=CO1.NTC.7520619&amp;isFromPublicArea=True&amp;isModal=False</t>
  </si>
  <si>
    <t>AR01-2025</t>
  </si>
  <si>
    <t>https://community.secop.gov.co/Public/Tendering/OpportunityDetail/Index?noticeUID=CO1.NTC.7471280&amp;isFromPublicArea=True&amp;isModal=False</t>
  </si>
  <si>
    <t>https://community.secop.gov.co/Public/Tendering/OpportunityDetail/Index?noticeUID=CO1.NTC.7532327&amp;isFromPublicArea=True&amp;isModal=False</t>
  </si>
  <si>
    <t>PS06-2025</t>
  </si>
  <si>
    <t>https://community.secop.gov.co/Public/Tendering/OpportunityDetail/Index?noticeUID=CO1.NTC.7599238&amp;isFromPublicArea=True&amp;isModal=False</t>
  </si>
  <si>
    <t>SU03-2025</t>
  </si>
  <si>
    <t>SU01-2025</t>
  </si>
  <si>
    <t>SU02-2025</t>
  </si>
  <si>
    <t>SU04-2025</t>
  </si>
  <si>
    <t>https://community.secop.gov.co/Public/Tendering/OpportunityDetail/Index?noticeUID=CO1.NTC.7745988&amp;isFromPublicArea=True&amp;isModal=False</t>
  </si>
  <si>
    <t>SU05-2025</t>
  </si>
  <si>
    <t>AR02-2025</t>
  </si>
  <si>
    <t>https://community.secop.gov.co/Public/Tendering/OpportunityDetail/Index?noticeUID=CO1.NTC.7815317&amp;isFromPublicArea=True&amp;isModal=False</t>
  </si>
  <si>
    <t>https://community.secop.gov.co/Public/Tendering/OpportunityDetail/Index?noticeUID=CO1.NTC.7814969&amp;isFromPublicArea=True&amp;isModal=False</t>
  </si>
  <si>
    <t>Arrendamiento de un local comercial identificado con cédula catastral N°053130100000100220030901000003 y matricula N°159002, ubicado en la carrera 22 N°22 – 07 semi sótano del municipio de Granada – Antioquia.</t>
  </si>
  <si>
    <t>Arrendamiento de un módulo de parqueadero ubicado en la Calle 17 N°26-101, sector La Esperanza del Municipio de Granada - Antioquia, identificado con Cédula Catastral 313-1-1-0007-00013, Ficha Predial 11208268 y matrícula 018-88047.</t>
  </si>
  <si>
    <t>OB02-2025</t>
  </si>
  <si>
    <t>https://community.secop.gov.co/Public/Tendering/OpportunityDetail/Index?noticeUID=CO1.NTC.7852803&amp;isFromPublicArea=True&amp;isModal=False</t>
  </si>
  <si>
    <t>Contrato de obra para la disminución de la contaminación por vertimientos de aguas residuales domésticas en al área rural del Municipio de Granada Antioquia, mediante el suministro, transporte, instalación y puesta en funcionamiento de sistemas de tratamiento de aguas residuales domésticas prefabricados en diferentes veredas del municipio de Granada, según Convenio Interadministrativo No No 203-2024, suscrito entre el Municipio de Granada (Antioquia) y la empresa.</t>
  </si>
  <si>
    <t>PS07-2025</t>
  </si>
  <si>
    <t>https://community.secop.gov.co/Public/Tendering/OpportunityDetail/Index?noticeUID=CO1.NTC.7933295&amp;isFromPublicArea=True&amp;isModal=False</t>
  </si>
  <si>
    <t>SU06-2025</t>
  </si>
  <si>
    <t>SU07-2025</t>
  </si>
  <si>
    <t>Suministro e instalación de materiales de cerrajería para la reparación en el sistema de acueducto, alcantarillado y aseo</t>
  </si>
  <si>
    <t>https://community.secop.gov.co/Public/Tendering/OpportunityDetail/Index?noticeUID=CO1.NTC.7933408&amp;isFromPublicArea=True&amp;isModal=False</t>
  </si>
  <si>
    <t>https://community.secop.gov.co/Public/Tendering/OpportunityDetail/Index?noticeUID=CO1.NTC.7893324&amp;isFromPublicArea=True&amp;isModal=False</t>
  </si>
  <si>
    <t>PS08-2025</t>
  </si>
  <si>
    <t>PS09-2025</t>
  </si>
  <si>
    <t>Asesoraría Jurica y administrativa especializada en servicios públicos domiciliarios y de representación judicial para la Empresa de Servicios Públicos de Granada E.S.P. y la proyección y seguimiento del Plan Estratégico Corporativo 2024 – 2027.</t>
  </si>
  <si>
    <t>https://community.secop.gov.co/Public/Tendering/OpportunityDetail/Index?noticeUID=CO1.NTC.8041545&amp;isFromPublicArea=True&amp;isModal=False</t>
  </si>
  <si>
    <t>https://community.secop.gov.co/Public/Tendering/OpportunityDetail/Index?noticeUID=CO1.NTC.7971439&amp;isFromPublicArea=True&amp;isModal=False</t>
  </si>
  <si>
    <t>https://community.secop.gov.co/Public/Tendering/OpportunityDetail/Index?noticeUID=CO1.NTC.8061769&amp;isFromPublicArea=True&amp;isModal=False</t>
  </si>
  <si>
    <t xml:space="preserve">Articular acciones para el fomento de una cultura ciudadana respecto al manejo, tratamiento y disposición adecuada de los residuos sólidos y recursos naturales en la zona urbana del Municipio de Granada – Antioquia. </t>
  </si>
  <si>
    <t>CONVENIO CA01-2025</t>
  </si>
  <si>
    <t>https://community.secop.gov.co/Public/Tendering/OpportunityDetail/Index?noticeUID=CO1.NTC.8109370&amp;isFromPublicArea=True&amp;isModal=False</t>
  </si>
  <si>
    <t>PS11-2025</t>
  </si>
  <si>
    <t>PS10-2025</t>
  </si>
  <si>
    <t>PS12-2025</t>
  </si>
  <si>
    <t>Servicio de transporte con volqueta de material de cobertura, con destino al Relleno Sanitario y la Escombrera Municipal, ubicados en la Vereda Reyes y de material requerido para la reparación de las redes de acueducto y alcantarillado del Municipio de Granada, lo mismo que, la recolección de residuos sólidos en caso de requerirse</t>
  </si>
  <si>
    <t>https://community.secop.gov.co/Public/Tendering/OpportunityDetail/Index?noticeUID=CO1.NTC.8197259&amp;isFromPublicArea=True&amp;isModal=False</t>
  </si>
  <si>
    <t>SU09-2025</t>
  </si>
  <si>
    <t>SU10-2025</t>
  </si>
  <si>
    <t>OB01-2025</t>
  </si>
  <si>
    <t>OB03-2025</t>
  </si>
  <si>
    <t>https://community.secop.gov.co/Public/Tendering/OpportunityDetail/Index?noticeUID=CO1.NTC.8104586&amp;isFromPublicArea=True&amp;isModal=False</t>
  </si>
  <si>
    <t>https://community.secop.gov.co/Public/Tendering/OpportunityDetail/Index?noticeUID=CO1.NTC.8130633&amp;isFromPublicArea=True&amp;isModal=False</t>
  </si>
  <si>
    <t>https://community.secop.gov.co/Public/Tendering/OpportunityDetail/Index?noticeUID=CO1.NTC.8144821&amp;isFromPublicArea=True&amp;isModal=False</t>
  </si>
  <si>
    <t>Limpieza y recuperación de la capacidad hídrica de las Quebradas Panteón, La María, Occidente y Santa Bárbara en zona urbana del municipio de Granada y elaboración de talleres de educación ambiental en la zona de influencia de las quebradas, según Convenio Interadministrativo No. 029-2025 suscrito entre el municipio de Granada (Antioquia) y la Empresa de Servicios Públicos de Granada E.S.P.G.</t>
  </si>
  <si>
    <t>https://community.secop.gov.co/Public/Tendering/OpportunityDetail/Index?noticeUID=CO1.NTC.7995768&amp;isFromPublicArea=True&amp;isModal=False</t>
  </si>
  <si>
    <t>Contrato a todo costo para la realización de obras de “CONSTRUCCIÓN DE COLECTORES EN LA CALLE 24, CARRERA 22 Y CARRERA 20 EN LA ZONA URBANA DEL MUNICIPIO DE GRANADA ANTIOQUIA, según contrato interadministrativo de administración delegada 081-2025 suscrito entre el Municipio de Granada y la Empresa de Servicios Públicos de Granada”</t>
  </si>
  <si>
    <t>https://community.secop.gov.co/Public/Tendering/OpportunityDetail/Index?noticeUID=CO1.NTC.8181859&amp;isFromPublicArea=True&amp;isModal=False</t>
  </si>
  <si>
    <t>https://community.secop.gov.co/Public/Tendering/OpportunityDetail/Index?noticeUID=CO1.NTC.8203180&amp;isFromPublicArea=True&amp;isModal=False</t>
  </si>
  <si>
    <t>CCBI-001-2025</t>
  </si>
  <si>
    <t>COMPRA DE UN BIEN INMUEBLE PARA EL FUNCIONAMIENTO DE LA SEDE ADMINISTRATIVA DE LA EMPRESA DE SERVICIOS PÚBLICOS DE GRANADA E.S.P.</t>
  </si>
  <si>
    <t>https://community.secop.gov.co/Public/Tendering/OpportunityDetail/Index?noticeUID=CO1.NTC.8301054&amp;isFromPublicArea=True&amp;isModal=False</t>
  </si>
  <si>
    <t>COMPRA VENTA BIEN INMUEBLE</t>
  </si>
  <si>
    <t>Suministro e instalación de elementos informáticos para el fortalecimiento de la infraestructura tecnológica e informática de la Empresa de Servicios Públicos de Granada E.S.P.G.</t>
  </si>
  <si>
    <t>AR03-2025</t>
  </si>
  <si>
    <t>SU11-2025</t>
  </si>
  <si>
    <t>https://community.secop.gov.co/Public/Tendering/OpportunityDetail/Index?noticeUID=CO1.NTC.8387515&amp;isFromPublicArea=True&amp;isModal=False</t>
  </si>
  <si>
    <t>PS13-2025</t>
  </si>
  <si>
    <t>https://community.secop.gov.co/Public/Tendering/OpportunityDetail/Index?noticeUID=CO1.NTC.8502842&amp;isFromPublicArea=True&amp;isModal=False</t>
  </si>
  <si>
    <t>Realizar inspección, revisión y mantenimiento de los equipos de las plantas de agua potable y residual para recertificación de sistemas para trabajo seguro en alturas</t>
  </si>
  <si>
    <t>OB04-2025</t>
  </si>
  <si>
    <t>Contrato de obra para garantizar el mantenimiento, mejoramiento y/o reposición del sistema de alumbrado público del municipio de Granada en virtud del contrato interadministrativo N°117 de 2025 suscrito ente la ESPG Y el Municipio de Granada.</t>
  </si>
  <si>
    <t>https://community.secop.gov.co/Public/Tendering/OpportunityDetail/Index?noticeUID=CO1.NTC.8504221&amp;isFromPublicArea=True&amp;isModal=False</t>
  </si>
  <si>
    <t>PS14-2025</t>
  </si>
  <si>
    <t>Rediseñar la identidad visual y comunicacional de la ESPG a partir de una estrategia participativa que recoja las percepciones, expectativas y el sentir ciudadano, para consolidar una marca moderna, cercana y coherente con su rol en el municipio.</t>
  </si>
  <si>
    <t>https://community.secop.gov.co/Public/Tendering/OpportunityDetail/Index?noticeUID=CO1.NTC.8542039&amp;isFromPublicArea=True&amp;isModal=False</t>
  </si>
  <si>
    <t>https://community.secop.gov.co/Public/Tendering/OpportunityDetail/Index?noticeUID=CO1.NTC.8542206&amp;isFromPublicArea=True&amp;isModal=False</t>
  </si>
  <si>
    <t>Arrendamiento de un local comercial, identificado con cédula catastral N°3131001001003000001000100003, ubicado en la calle 20 N° 21-56, municipio de Granada – Antioquia. El local será destinado a funcionar como bodega para la Empresa de Servicios Públicos de Granada E.S.P.G.</t>
  </si>
  <si>
    <t>OB05-2025</t>
  </si>
  <si>
    <t>https://community.secop.gov.co/Public/Tendering/OpportunityDetail/Index?noticeUID=CO1.NTC.8617124&amp;isFromPublicArea=True&amp;isModal=False</t>
  </si>
  <si>
    <t>Contrato Interadministrativo para la reposición de la red de alcantarillado y colector de aguas residuales del corregimiento Santa Ana, Municipio de Granada - Antioquia</t>
  </si>
  <si>
    <t>SU12-2025</t>
  </si>
  <si>
    <t>Contrato de Suministro de Mobiliario, Equipos Tecnológicos, Elementos de Seguridad y Vehículo de Apoyo Operativo para el Fortalecimiento Operativo y Administrativo de la Empresa de Servicios Públicos de Granada E.S.P.G.</t>
  </si>
  <si>
    <t>https://community.secop.gov.co/Public/Tendering/OpportunityDetail/Index?noticeUID=CO1.NTC.8655897&amp;isFromPublicArea=True&amp;isModal=False</t>
  </si>
  <si>
    <r>
      <t>Servicio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de suscripción anual de portal tns sector público con el modelo software como servicio (saas) de los módulos: contabilidad, tesorería, presupuesto, almacén, activos fijos, crm, facturación de servicios públicos con medidores &lt;=5.000 abonados, gestión documental y oficina virtual con pagos tns.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para la Empresa de Servicios Públicos de Granada E.S.P.G.</t>
    </r>
  </si>
  <si>
    <t>SU08-2025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</si>
</sst>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0.0%"/>
    <numFmt numFmtId="167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21212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43" fontId="5" fillId="0" borderId="0" applyFont="0" applyFill="0" applyBorder="0" applyAlignment="0" applyProtection="0"/>
    <xf numFmtId="0" fontId="5" fillId="0" borderId="0"/>
    <xf numFmtId="164" fontId="7" fillId="0" borderId="0" applyFont="0" applyFill="0" applyBorder="0" applyAlignment="0" applyProtection="0"/>
    <xf numFmtId="0" fontId="8" fillId="0" borderId="0"/>
    <xf numFmtId="41" fontId="7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34">
    <xf numFmtId="0" fontId="0" fillId="0" borderId="0" xfId="0"/>
    <xf numFmtId="3" fontId="1" fillId="0" borderId="1" xfId="0" applyNumberFormat="1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6" fillId="0" borderId="0" xfId="2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justify" vertical="center" wrapText="1"/>
    </xf>
    <xf numFmtId="3" fontId="6" fillId="0" borderId="1" xfId="2" applyNumberFormat="1" applyFill="1" applyBorder="1" applyAlignment="1">
      <alignment horizontal="justify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right" vertical="center" wrapText="1"/>
    </xf>
    <xf numFmtId="0" fontId="6" fillId="0" borderId="0" xfId="2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Alignment="1">
      <alignment vertical="center" wrapText="1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3" fontId="2" fillId="2" borderId="1" xfId="0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166" fontId="0" fillId="0" borderId="1" xfId="1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9" fontId="0" fillId="0" borderId="1" xfId="1" applyFont="1" applyBorder="1" applyAlignment="1">
      <alignment horizontal="center" vertical="center"/>
    </xf>
    <xf numFmtId="167" fontId="1" fillId="0" borderId="1" xfId="4" applyNumberFormat="1" applyFont="1" applyBorder="1" applyAlignment="1">
      <alignment horizontal="center" vertical="center" wrapText="1"/>
    </xf>
    <xf numFmtId="167" fontId="2" fillId="0" borderId="1" xfId="4" applyNumberFormat="1" applyFont="1" applyFill="1" applyBorder="1" applyAlignment="1">
      <alignment horizontal="center" vertical="center" wrapText="1"/>
    </xf>
    <xf numFmtId="167" fontId="2" fillId="0" borderId="2" xfId="4" applyNumberFormat="1" applyFont="1" applyFill="1" applyBorder="1" applyAlignment="1">
      <alignment horizontal="center" vertical="center" wrapText="1"/>
    </xf>
    <xf numFmtId="167" fontId="2" fillId="0" borderId="1" xfId="4" applyNumberFormat="1" applyFont="1" applyFill="1" applyBorder="1" applyAlignment="1">
      <alignment horizontal="center" vertical="center"/>
    </xf>
    <xf numFmtId="167" fontId="2" fillId="0" borderId="2" xfId="4" applyNumberFormat="1" applyFont="1" applyFill="1" applyBorder="1" applyAlignment="1">
      <alignment horizontal="center" vertical="center"/>
    </xf>
    <xf numFmtId="167" fontId="2" fillId="2" borderId="1" xfId="4" applyNumberFormat="1" applyFont="1" applyFill="1" applyBorder="1" applyAlignment="1">
      <alignment horizontal="center" vertical="center" wrapText="1"/>
    </xf>
    <xf numFmtId="167" fontId="0" fillId="0" borderId="0" xfId="4" applyNumberFormat="1" applyFont="1" applyAlignment="1">
      <alignment horizontal="center" vertical="center"/>
    </xf>
    <xf numFmtId="167" fontId="0" fillId="0" borderId="0" xfId="4" applyNumberFormat="1" applyFont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9" fontId="0" fillId="0" borderId="1" xfId="0" applyNumberForma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14" fontId="0" fillId="0" borderId="0" xfId="0" applyNumberFormat="1" applyAlignment="1">
      <alignment vertical="center" wrapText="1"/>
    </xf>
    <xf numFmtId="0" fontId="6" fillId="0" borderId="0" xfId="2" applyFill="1" applyAlignment="1">
      <alignment horizontal="left" vertical="center" wrapText="1"/>
    </xf>
    <xf numFmtId="165" fontId="0" fillId="0" borderId="0" xfId="0" applyNumberFormat="1" applyAlignment="1">
      <alignment horizontal="right" vertical="center"/>
    </xf>
    <xf numFmtId="165" fontId="2" fillId="0" borderId="1" xfId="0" applyNumberFormat="1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 wrapText="1"/>
    </xf>
    <xf numFmtId="166" fontId="0" fillId="0" borderId="0" xfId="1" applyNumberFormat="1" applyFont="1" applyBorder="1" applyAlignment="1">
      <alignment horizontal="center" vertical="center" wrapText="1"/>
    </xf>
    <xf numFmtId="9" fontId="0" fillId="0" borderId="0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vertical="center"/>
    </xf>
    <xf numFmtId="3" fontId="6" fillId="0" borderId="0" xfId="2" applyNumberFormat="1" applyAlignment="1">
      <alignment vertical="center" wrapText="1"/>
    </xf>
    <xf numFmtId="3" fontId="2" fillId="0" borderId="4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6" fillId="0" borderId="4" xfId="2" applyFill="1" applyBorder="1" applyAlignment="1">
      <alignment horizontal="center" vertical="center" wrapText="1"/>
    </xf>
    <xf numFmtId="0" fontId="6" fillId="0" borderId="1" xfId="2" applyFill="1" applyBorder="1" applyAlignment="1">
      <alignment wrapText="1"/>
    </xf>
    <xf numFmtId="0" fontId="6" fillId="0" borderId="1" xfId="2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0" fontId="4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4" borderId="3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9" fillId="0" borderId="1" xfId="0" applyNumberFormat="1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center" wrapText="1"/>
    </xf>
    <xf numFmtId="0" fontId="6" fillId="0" borderId="1" xfId="2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justify" vertical="center" wrapText="1"/>
    </xf>
    <xf numFmtId="14" fontId="2" fillId="0" borderId="8" xfId="0" applyNumberFormat="1" applyFont="1" applyBorder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14" fontId="1" fillId="0" borderId="7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6" fillId="0" borderId="2" xfId="2" applyNumberFormat="1" applyFill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 wrapText="1"/>
    </xf>
    <xf numFmtId="3" fontId="1" fillId="4" borderId="4" xfId="0" applyNumberFormat="1" applyFont="1" applyFill="1" applyBorder="1" applyAlignment="1">
      <alignment horizontal="center" vertical="center" wrapText="1"/>
    </xf>
    <xf numFmtId="3" fontId="1" fillId="4" borderId="5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3" fontId="11" fillId="0" borderId="2" xfId="0" applyNumberFormat="1" applyFont="1" applyBorder="1" applyAlignment="1">
      <alignment horizontal="justify" vertical="center" wrapText="1"/>
    </xf>
    <xf numFmtId="3" fontId="11" fillId="0" borderId="1" xfId="0" applyNumberFormat="1" applyFont="1" applyBorder="1" applyAlignment="1">
      <alignment horizontal="justify" vertical="center" wrapText="1"/>
    </xf>
    <xf numFmtId="3" fontId="11" fillId="0" borderId="0" xfId="0" applyNumberFormat="1" applyFont="1" applyAlignment="1">
      <alignment horizontal="justify" vertical="center" wrapText="1"/>
    </xf>
    <xf numFmtId="0" fontId="11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3" fontId="11" fillId="0" borderId="1" xfId="3" applyNumberFormat="1" applyFont="1" applyBorder="1" applyAlignment="1">
      <alignment horizontal="justify" vertical="center" wrapText="1"/>
    </xf>
    <xf numFmtId="0" fontId="11" fillId="0" borderId="0" xfId="0" applyFont="1" applyAlignment="1">
      <alignment horizontal="left" wrapText="1"/>
    </xf>
    <xf numFmtId="0" fontId="14" fillId="0" borderId="0" xfId="0" applyFont="1" applyAlignment="1">
      <alignment wrapText="1"/>
    </xf>
    <xf numFmtId="3" fontId="11" fillId="0" borderId="1" xfId="0" applyNumberFormat="1" applyFont="1" applyBorder="1" applyAlignment="1">
      <alignment vertical="center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</cellXfs>
  <cellStyles count="10">
    <cellStyle name="Hipervínculo" xfId="2" builtinId="8"/>
    <cellStyle name="Millares" xfId="4" builtinId="3"/>
    <cellStyle name="Millares [0] 2" xfId="8" xr:uid="{00000000-0005-0000-0000-000002000000}"/>
    <cellStyle name="Millares 2" xfId="6" xr:uid="{00000000-0005-0000-0000-000003000000}"/>
    <cellStyle name="Normal" xfId="0" builtinId="0"/>
    <cellStyle name="Normal 2" xfId="3" xr:uid="{00000000-0005-0000-0000-000005000000}"/>
    <cellStyle name="Normal 2 2" xfId="5" xr:uid="{00000000-0005-0000-0000-000006000000}"/>
    <cellStyle name="Normal 3" xfId="7" xr:uid="{00000000-0005-0000-0000-000007000000}"/>
    <cellStyle name="Porcentaje" xfId="1" builtinId="5"/>
    <cellStyle name="Porcentaje 2" xfId="9" xr:uid="{00000000-0005-0000-0000-000009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019401081755244"/>
          <c:y val="0.1523436132983377"/>
          <c:w val="0.54166666666666652"/>
          <c:h val="0.88657407407407463"/>
        </c:manualLayout>
      </c:layout>
      <c:pie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2.9675415573053435E-2"/>
                  <c:y val="3.233814523184603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29-4A32-B5DA-7E2B6B0C4F1B}"/>
                </c:ext>
              </c:extLst>
            </c:dLbl>
            <c:dLbl>
              <c:idx val="1"/>
              <c:layout>
                <c:manualLayout>
                  <c:x val="-8.8698422887051997E-3"/>
                  <c:y val="-0.440079833770778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29-4A32-B5DA-7E2B6B0C4F1B}"/>
                </c:ext>
              </c:extLst>
            </c:dLbl>
            <c:dLbl>
              <c:idx val="2"/>
              <c:layout>
                <c:manualLayout>
                  <c:x val="-4.7845335592853908E-2"/>
                  <c:y val="-0.19354622338874308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Convenios Interadministrativos 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3029-4A32-B5DA-7E2B6B0C4F1B}"/>
                </c:ext>
              </c:extLst>
            </c:dLbl>
            <c:dLbl>
              <c:idx val="3"/>
              <c:layout>
                <c:manualLayout>
                  <c:x val="-1.7538057742782161E-2"/>
                  <c:y val="1.851851851851853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9-4A32-B5DA-7E2B6B0C4F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3029-4A32-B5DA-7E2B6B0C4F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805555555555555"/>
          <c:y val="6.25E-2"/>
          <c:w val="0.5625"/>
          <c:h val="0.9375"/>
        </c:manualLayout>
      </c:layout>
      <c:pieChart>
        <c:varyColors val="1"/>
        <c:ser>
          <c:idx val="0"/>
          <c:order val="0"/>
          <c:explosion val="23"/>
          <c:dLbls>
            <c:dLbl>
              <c:idx val="0"/>
              <c:layout>
                <c:manualLayout>
                  <c:x val="-7.0324584426946737E-2"/>
                  <c:y val="-0.194444444444444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E20-4FB5-A6F4-D96923328949}"/>
                </c:ext>
              </c:extLst>
            </c:dLbl>
            <c:dLbl>
              <c:idx val="1"/>
              <c:layout>
                <c:manualLayout>
                  <c:x val="-2.1623359580052515E-2"/>
                  <c:y val="2.77777777777778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20-4FB5-A6F4-D96923328949}"/>
                </c:ext>
              </c:extLst>
            </c:dLbl>
            <c:dLbl>
              <c:idx val="2"/>
              <c:layout>
                <c:manualLayout>
                  <c:x val="-4.7053368328958879E-2"/>
                  <c:y val="-0.15650918635170644"/>
                </c:manualLayout>
              </c:layout>
              <c:tx>
                <c:rich>
                  <a:bodyPr/>
                  <a:lstStyle/>
                  <a:p>
                    <a:r>
                      <a:rPr lang="en-US" sz="800"/>
                      <a:t>Convenios Interadministrativos 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7E20-4FB5-A6F4-D96923328949}"/>
                </c:ext>
              </c:extLst>
            </c:dLbl>
            <c:dLbl>
              <c:idx val="3"/>
              <c:layout>
                <c:manualLayout>
                  <c:x val="-1.7538057742782161E-2"/>
                  <c:y val="1.8518518518518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20-4FB5-A6F4-D969233289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 xmlns:c16="http://schemas.microsoft.com/office/drawing/2014/chart"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E20-4FB5-A6F4-D969233289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654842</xdr:colOff>
      <xdr:row>74</xdr:row>
      <xdr:rowOff>161925</xdr:rowOff>
    </xdr:from>
    <xdr:to>
      <xdr:col>3</xdr:col>
      <xdr:colOff>1083469</xdr:colOff>
      <xdr:row>112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86</xdr:row>
      <xdr:rowOff>0</xdr:rowOff>
    </xdr:from>
    <xdr:to>
      <xdr:col>11</xdr:col>
      <xdr:colOff>0</xdr:colOff>
      <xdr:row>100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munity.secop.gov.co/Public/Tendering/OpportunityDetail/Index?noticeUID=CO1.NTC.8181859&amp;isFromPublicArea=True&amp;isModal=False" TargetMode="External"/><Relationship Id="rId3" Type="http://schemas.openxmlformats.org/officeDocument/2006/relationships/hyperlink" Target="https://community.secop.gov.co/Public/Tendering/OpportunityDetail/Index?noticeUID=CO1.NTC.8061769&amp;isFromPublicArea=True&amp;isModal=False" TargetMode="External"/><Relationship Id="rId7" Type="http://schemas.openxmlformats.org/officeDocument/2006/relationships/hyperlink" Target="https://community.secop.gov.co/Public/Tendering/OpportunityDetail/Index?noticeUID=CO1.NTC.7852803&amp;isFromPublicArea=True&amp;isModal=False" TargetMode="External"/><Relationship Id="rId2" Type="http://schemas.openxmlformats.org/officeDocument/2006/relationships/hyperlink" Target="https://community.secop.gov.co/Public/Tendering/OpportunityDetail/Index?noticeUID=CO1.NTC.8041545&amp;isFromPublicArea=True&amp;isModal=False" TargetMode="External"/><Relationship Id="rId1" Type="http://schemas.openxmlformats.org/officeDocument/2006/relationships/hyperlink" Target="https://community.secop.gov.co/Public/Tendering/OpportunityDetail/Index?noticeUID=CO1.NTC.7461320&amp;isFromPublicArea=True&amp;isModal=False" TargetMode="External"/><Relationship Id="rId6" Type="http://schemas.openxmlformats.org/officeDocument/2006/relationships/hyperlink" Target="https://community.secop.gov.co/Public/Tendering/OpportunityDetail/Index?noticeUID=CO1.NTC.7995768&amp;isFromPublicArea=True&amp;isModal=False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community.secop.gov.co/Public/Tendering/OpportunityDetail/Index?noticeUID=CO1.NTC.8144821&amp;isFromPublicArea=True&amp;isModal=False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OpportunityDetail/Index?noticeUID=CO1.NTC.8197259&amp;isFromPublicArea=True&amp;isModal=False" TargetMode="External"/><Relationship Id="rId9" Type="http://schemas.openxmlformats.org/officeDocument/2006/relationships/hyperlink" Target="https://community.secop.gov.co/Public/Tendering/OpportunityDetail/Index?noticeUID=CO1.NTC.8504221&amp;isFromPublicArea=True&amp;isModal=Fals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A170"/>
  <sheetViews>
    <sheetView tabSelected="1" zoomScale="80" zoomScaleNormal="80" workbookViewId="0">
      <pane xSplit="1" ySplit="4" topLeftCell="B50" activePane="bottomRight" state="frozen"/>
      <selection pane="topRight" activeCell="B1" sqref="B1"/>
      <selection pane="bottomLeft" activeCell="A5" sqref="A5"/>
      <selection pane="bottomRight" activeCell="L53" sqref="L53"/>
    </sheetView>
  </sheetViews>
  <sheetFormatPr baseColWidth="10" defaultColWidth="11.42578125" defaultRowHeight="15" x14ac:dyDescent="0.25"/>
  <cols>
    <col min="1" max="1" width="23.28515625" style="15" customWidth="1"/>
    <col min="2" max="2" width="18.140625" style="16" customWidth="1"/>
    <col min="3" max="3" width="14" style="39" customWidth="1"/>
    <col min="4" max="4" width="41.140625" style="40" customWidth="1"/>
    <col min="5" max="5" width="84.7109375" style="40" customWidth="1"/>
    <col min="6" max="6" width="10.42578125" style="55" customWidth="1"/>
    <col min="7" max="7" width="11.7109375" style="55" customWidth="1"/>
    <col min="8" max="8" width="12.7109375" style="63" customWidth="1"/>
    <col min="9" max="9" width="13.140625" style="41" customWidth="1"/>
    <col min="10" max="10" width="14.28515625" style="15" customWidth="1"/>
    <col min="11" max="11" width="13.140625" style="41" customWidth="1"/>
    <col min="12" max="12" width="35.7109375" style="16" customWidth="1"/>
    <col min="13" max="13" width="31.42578125" style="15" customWidth="1"/>
    <col min="14" max="14" width="23.42578125" style="15" customWidth="1"/>
    <col min="15" max="16384" width="11.42578125" style="15"/>
  </cols>
  <sheetData>
    <row r="1" spans="1:209" ht="15.75" x14ac:dyDescent="0.25">
      <c r="A1" s="120" t="s">
        <v>4</v>
      </c>
      <c r="B1" s="120"/>
      <c r="C1" s="120"/>
      <c r="D1" s="120"/>
      <c r="E1" s="120"/>
      <c r="F1" s="120"/>
      <c r="G1" s="120"/>
      <c r="H1" s="120"/>
      <c r="I1" s="120"/>
      <c r="J1" s="120"/>
      <c r="K1" s="36"/>
    </row>
    <row r="2" spans="1:209" ht="15.75" x14ac:dyDescent="0.25">
      <c r="A2" s="120" t="s">
        <v>24</v>
      </c>
      <c r="B2" s="120"/>
      <c r="C2" s="120"/>
      <c r="D2" s="120"/>
      <c r="E2" s="120"/>
      <c r="F2" s="120"/>
      <c r="G2" s="120"/>
      <c r="H2" s="120"/>
      <c r="I2" s="120"/>
      <c r="J2" s="120"/>
      <c r="K2" s="36"/>
    </row>
    <row r="4" spans="1:209" ht="36.75" customHeight="1" x14ac:dyDescent="0.25">
      <c r="A4" s="5" t="s">
        <v>25</v>
      </c>
      <c r="B4" s="6" t="s">
        <v>0</v>
      </c>
      <c r="C4" s="1" t="s">
        <v>23</v>
      </c>
      <c r="D4" s="1" t="s">
        <v>1</v>
      </c>
      <c r="E4" s="1" t="s">
        <v>28</v>
      </c>
      <c r="F4" s="49" t="s">
        <v>2</v>
      </c>
      <c r="G4" s="49" t="s">
        <v>32</v>
      </c>
      <c r="H4" s="14" t="s">
        <v>22</v>
      </c>
      <c r="I4" s="14" t="s">
        <v>30</v>
      </c>
      <c r="J4" s="8" t="s">
        <v>21</v>
      </c>
      <c r="K4" s="14" t="s">
        <v>29</v>
      </c>
    </row>
    <row r="5" spans="1:209" x14ac:dyDescent="0.25">
      <c r="A5" s="107" t="s">
        <v>9</v>
      </c>
      <c r="B5" s="108"/>
      <c r="C5" s="108"/>
      <c r="D5" s="108"/>
      <c r="E5" s="108"/>
      <c r="F5" s="108"/>
      <c r="G5" s="108"/>
      <c r="H5" s="108"/>
      <c r="I5" s="108"/>
      <c r="J5" s="108"/>
      <c r="K5" s="19"/>
    </row>
    <row r="6" spans="1:209" ht="98.25" customHeight="1" x14ac:dyDescent="0.25">
      <c r="A6" s="25" t="s">
        <v>94</v>
      </c>
      <c r="B6" s="97" t="s">
        <v>3</v>
      </c>
      <c r="C6" s="23">
        <v>1984864</v>
      </c>
      <c r="D6" s="123" t="s">
        <v>109</v>
      </c>
      <c r="E6" s="102" t="s">
        <v>95</v>
      </c>
      <c r="F6" s="103"/>
      <c r="G6" s="51">
        <v>337</v>
      </c>
      <c r="H6" s="30">
        <v>45685</v>
      </c>
      <c r="I6" s="30">
        <v>46022</v>
      </c>
      <c r="J6" s="23"/>
      <c r="K6" s="27"/>
      <c r="L6" s="62"/>
    </row>
    <row r="7" spans="1:209" s="70" customFormat="1" ht="111.75" customHeight="1" x14ac:dyDescent="0.25">
      <c r="A7" s="33" t="s">
        <v>105</v>
      </c>
      <c r="B7" s="28" t="s">
        <v>3</v>
      </c>
      <c r="C7" s="20">
        <v>15163827</v>
      </c>
      <c r="D7" s="124" t="s">
        <v>108</v>
      </c>
      <c r="E7" s="29" t="s">
        <v>106</v>
      </c>
      <c r="F7" s="5"/>
      <c r="G7" s="50">
        <v>93</v>
      </c>
      <c r="H7" s="27">
        <v>45726</v>
      </c>
      <c r="I7" s="27">
        <v>45819</v>
      </c>
      <c r="J7" s="20">
        <v>5069400</v>
      </c>
      <c r="K7" s="27">
        <v>45819</v>
      </c>
      <c r="L7" s="62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</row>
    <row r="8" spans="1:209" s="70" customFormat="1" ht="111.75" customHeight="1" x14ac:dyDescent="0.25">
      <c r="A8" s="33" t="s">
        <v>151</v>
      </c>
      <c r="B8" s="28" t="s">
        <v>3</v>
      </c>
      <c r="C8" s="20">
        <v>3197096</v>
      </c>
      <c r="D8" s="124" t="s">
        <v>164</v>
      </c>
      <c r="E8" s="29" t="s">
        <v>163</v>
      </c>
      <c r="F8" s="5"/>
      <c r="G8" s="50">
        <v>152</v>
      </c>
      <c r="H8" s="27">
        <v>45870</v>
      </c>
      <c r="I8" s="27">
        <v>46022</v>
      </c>
      <c r="J8" s="20"/>
      <c r="K8" s="27"/>
      <c r="L8" s="62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</row>
    <row r="9" spans="1:209" ht="50.25" customHeight="1" x14ac:dyDescent="0.25">
      <c r="A9" s="42" t="s">
        <v>146</v>
      </c>
      <c r="B9" s="16" t="s">
        <v>149</v>
      </c>
      <c r="C9" s="39">
        <v>137181739</v>
      </c>
      <c r="D9" s="125" t="s">
        <v>147</v>
      </c>
      <c r="E9" s="29" t="s">
        <v>148</v>
      </c>
      <c r="F9" s="5"/>
      <c r="G9" s="50"/>
      <c r="H9" s="27">
        <v>45820</v>
      </c>
      <c r="I9" s="27">
        <v>45842</v>
      </c>
      <c r="J9" s="20">
        <v>137181739</v>
      </c>
      <c r="K9" s="27">
        <v>45842</v>
      </c>
      <c r="L9" s="62"/>
    </row>
    <row r="10" spans="1:209" s="81" customFormat="1" x14ac:dyDescent="0.25">
      <c r="A10" s="111" t="s">
        <v>5</v>
      </c>
      <c r="B10" s="111"/>
      <c r="C10" s="82"/>
      <c r="D10" s="112"/>
      <c r="E10" s="113"/>
      <c r="F10" s="113"/>
      <c r="G10" s="113"/>
      <c r="H10" s="113"/>
      <c r="I10" s="114"/>
      <c r="J10" s="82">
        <f>SUM(J6:J9)</f>
        <v>142251139</v>
      </c>
      <c r="K10" s="83"/>
      <c r="L10" s="80"/>
    </row>
    <row r="11" spans="1:209" x14ac:dyDescent="0.25">
      <c r="A11" s="107" t="s">
        <v>27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9"/>
    </row>
    <row r="12" spans="1:209" ht="83.25" customHeight="1" x14ac:dyDescent="0.2">
      <c r="A12" s="33" t="s">
        <v>80</v>
      </c>
      <c r="B12" s="84" t="s">
        <v>12</v>
      </c>
      <c r="C12" s="89">
        <v>33831192</v>
      </c>
      <c r="D12" s="126" t="s">
        <v>81</v>
      </c>
      <c r="E12" s="95" t="s">
        <v>87</v>
      </c>
      <c r="F12" s="5"/>
      <c r="G12" s="5">
        <v>325</v>
      </c>
      <c r="H12" s="73">
        <v>45684</v>
      </c>
      <c r="I12" s="73">
        <v>46010</v>
      </c>
      <c r="J12" s="101"/>
      <c r="K12" s="5"/>
    </row>
    <row r="13" spans="1:209" ht="139.5" customHeight="1" x14ac:dyDescent="0.2">
      <c r="A13" s="33" t="s">
        <v>82</v>
      </c>
      <c r="B13" s="84" t="s">
        <v>12</v>
      </c>
      <c r="C13" s="89">
        <v>21120000</v>
      </c>
      <c r="D13" s="127" t="s">
        <v>171</v>
      </c>
      <c r="E13" s="95" t="s">
        <v>88</v>
      </c>
      <c r="F13" s="5"/>
      <c r="G13" s="5">
        <v>337</v>
      </c>
      <c r="H13" s="73">
        <v>45685</v>
      </c>
      <c r="I13" s="73">
        <v>46022</v>
      </c>
      <c r="J13" s="86"/>
      <c r="K13" s="5"/>
    </row>
    <row r="14" spans="1:209" ht="52.5" customHeight="1" x14ac:dyDescent="0.25">
      <c r="A14" s="33" t="s">
        <v>83</v>
      </c>
      <c r="B14" s="84" t="s">
        <v>12</v>
      </c>
      <c r="C14" s="88">
        <v>32845450</v>
      </c>
      <c r="D14" s="124" t="s">
        <v>61</v>
      </c>
      <c r="E14" s="95" t="s">
        <v>89</v>
      </c>
      <c r="F14" s="5">
        <v>11</v>
      </c>
      <c r="G14" s="5"/>
      <c r="H14" s="73">
        <v>45685</v>
      </c>
      <c r="I14" s="73">
        <v>46018</v>
      </c>
      <c r="J14" s="86"/>
      <c r="K14" s="5"/>
    </row>
    <row r="15" spans="1:209" ht="243" customHeight="1" x14ac:dyDescent="0.25">
      <c r="A15" s="33" t="s">
        <v>84</v>
      </c>
      <c r="B15" s="84" t="s">
        <v>12</v>
      </c>
      <c r="C15" s="88">
        <v>51700000</v>
      </c>
      <c r="D15" s="128" t="s">
        <v>85</v>
      </c>
      <c r="E15" s="95" t="s">
        <v>90</v>
      </c>
      <c r="F15" s="5">
        <v>11</v>
      </c>
      <c r="G15" s="96"/>
      <c r="H15" s="73">
        <v>45688</v>
      </c>
      <c r="I15" s="73">
        <v>46021</v>
      </c>
      <c r="J15" s="86"/>
      <c r="K15" s="5"/>
    </row>
    <row r="16" spans="1:209" ht="128.25" customHeight="1" x14ac:dyDescent="0.25">
      <c r="A16" s="33" t="s">
        <v>86</v>
      </c>
      <c r="B16" s="84" t="s">
        <v>12</v>
      </c>
      <c r="C16" s="88">
        <v>14846542</v>
      </c>
      <c r="D16" s="97" t="s">
        <v>31</v>
      </c>
      <c r="E16" s="95" t="s">
        <v>91</v>
      </c>
      <c r="F16" s="5">
        <v>11</v>
      </c>
      <c r="G16" s="5"/>
      <c r="H16" s="73">
        <v>45688</v>
      </c>
      <c r="I16" s="73">
        <v>46021</v>
      </c>
      <c r="J16" s="86"/>
      <c r="K16" s="5"/>
    </row>
    <row r="17" spans="1:12" ht="108" customHeight="1" x14ac:dyDescent="0.25">
      <c r="A17" s="33" t="s">
        <v>97</v>
      </c>
      <c r="B17" s="84" t="s">
        <v>12</v>
      </c>
      <c r="C17" s="88">
        <v>16125259</v>
      </c>
      <c r="D17" s="92" t="s">
        <v>69</v>
      </c>
      <c r="E17" s="95" t="s">
        <v>96</v>
      </c>
      <c r="F17" s="5">
        <v>10</v>
      </c>
      <c r="G17" s="5"/>
      <c r="H17" s="73">
        <v>45692</v>
      </c>
      <c r="I17" s="73">
        <v>45994</v>
      </c>
      <c r="J17" s="86"/>
      <c r="K17" s="5"/>
    </row>
    <row r="18" spans="1:12" ht="104.25" customHeight="1" x14ac:dyDescent="0.25">
      <c r="A18" s="33" t="s">
        <v>113</v>
      </c>
      <c r="B18" s="84" t="s">
        <v>12</v>
      </c>
      <c r="C18" s="88">
        <v>7260000</v>
      </c>
      <c r="D18" s="28" t="s">
        <v>74</v>
      </c>
      <c r="E18" s="95" t="s">
        <v>114</v>
      </c>
      <c r="F18" s="5">
        <v>8</v>
      </c>
      <c r="G18" s="5"/>
      <c r="H18" s="73">
        <v>45747</v>
      </c>
      <c r="I18" s="73">
        <v>45991</v>
      </c>
      <c r="J18" s="86"/>
      <c r="K18" s="5"/>
    </row>
    <row r="19" spans="1:12" ht="69.75" customHeight="1" x14ac:dyDescent="0.2">
      <c r="A19" s="33" t="s">
        <v>120</v>
      </c>
      <c r="B19" s="84" t="s">
        <v>12</v>
      </c>
      <c r="C19" s="99">
        <v>14488650</v>
      </c>
      <c r="D19" s="129" t="s">
        <v>70</v>
      </c>
      <c r="E19" s="95" t="s">
        <v>124</v>
      </c>
      <c r="F19" s="5"/>
      <c r="G19" s="5">
        <v>8</v>
      </c>
      <c r="H19" s="73">
        <v>45755</v>
      </c>
      <c r="I19" s="73">
        <v>45998</v>
      </c>
      <c r="J19" s="90"/>
      <c r="K19" s="5"/>
    </row>
    <row r="20" spans="1:12" ht="108.75" customHeight="1" x14ac:dyDescent="0.2">
      <c r="A20" s="33" t="s">
        <v>121</v>
      </c>
      <c r="B20" s="84" t="s">
        <v>12</v>
      </c>
      <c r="C20" s="88">
        <v>27350000</v>
      </c>
      <c r="D20" s="130" t="s">
        <v>122</v>
      </c>
      <c r="E20" s="95" t="s">
        <v>123</v>
      </c>
      <c r="F20" s="5"/>
      <c r="G20" s="5">
        <v>251</v>
      </c>
      <c r="H20" s="73">
        <v>45771</v>
      </c>
      <c r="I20" s="73">
        <v>46022</v>
      </c>
      <c r="J20" s="90"/>
      <c r="K20" s="5"/>
    </row>
    <row r="21" spans="1:12" ht="109.5" customHeight="1" x14ac:dyDescent="0.25">
      <c r="A21" s="33" t="s">
        <v>130</v>
      </c>
      <c r="B21" s="84" t="s">
        <v>12</v>
      </c>
      <c r="C21" s="88">
        <v>4615424</v>
      </c>
      <c r="D21" s="28" t="s">
        <v>76</v>
      </c>
      <c r="E21" s="95" t="s">
        <v>128</v>
      </c>
      <c r="F21" s="5">
        <v>7</v>
      </c>
      <c r="G21" s="5"/>
      <c r="H21" s="73">
        <v>45785</v>
      </c>
      <c r="I21" s="73">
        <v>45998</v>
      </c>
      <c r="J21" s="90"/>
      <c r="K21" s="5"/>
    </row>
    <row r="22" spans="1:12" ht="108.75" customHeight="1" x14ac:dyDescent="0.25">
      <c r="A22" s="33" t="s">
        <v>129</v>
      </c>
      <c r="B22" s="84" t="s">
        <v>12</v>
      </c>
      <c r="C22" s="88">
        <v>7317816</v>
      </c>
      <c r="D22" s="28" t="s">
        <v>132</v>
      </c>
      <c r="E22" s="95" t="s">
        <v>133</v>
      </c>
      <c r="F22" s="5"/>
      <c r="G22" s="5">
        <v>203</v>
      </c>
      <c r="H22" s="73">
        <v>45803</v>
      </c>
      <c r="I22" s="73">
        <v>46006</v>
      </c>
      <c r="J22" s="99"/>
      <c r="K22" s="73"/>
    </row>
    <row r="23" spans="1:12" ht="105" customHeight="1" x14ac:dyDescent="0.25">
      <c r="A23" s="9" t="s">
        <v>131</v>
      </c>
      <c r="B23" s="84" t="s">
        <v>12</v>
      </c>
      <c r="C23" s="87">
        <v>9706367</v>
      </c>
      <c r="D23" s="84" t="s">
        <v>68</v>
      </c>
      <c r="E23" s="76" t="s">
        <v>145</v>
      </c>
      <c r="F23" s="5"/>
      <c r="G23" s="5">
        <v>202</v>
      </c>
      <c r="H23" s="73">
        <v>45804</v>
      </c>
      <c r="I23" s="73">
        <v>46006</v>
      </c>
      <c r="J23" s="26"/>
      <c r="K23" s="73"/>
    </row>
    <row r="24" spans="1:12" ht="75.75" customHeight="1" x14ac:dyDescent="0.25">
      <c r="A24" s="33" t="s">
        <v>154</v>
      </c>
      <c r="B24" s="84" t="s">
        <v>12</v>
      </c>
      <c r="C24" s="89"/>
      <c r="D24" s="84" t="s">
        <v>156</v>
      </c>
      <c r="E24" s="76" t="s">
        <v>155</v>
      </c>
      <c r="F24" s="5"/>
      <c r="G24" s="5">
        <v>30</v>
      </c>
      <c r="H24" s="73">
        <v>45860</v>
      </c>
      <c r="I24" s="98">
        <v>45890</v>
      </c>
      <c r="J24" s="26"/>
      <c r="K24" s="85"/>
    </row>
    <row r="25" spans="1:12" ht="102" customHeight="1" x14ac:dyDescent="0.25">
      <c r="A25" s="33" t="s">
        <v>160</v>
      </c>
      <c r="B25" s="84" t="s">
        <v>12</v>
      </c>
      <c r="C25" s="89">
        <v>18997865</v>
      </c>
      <c r="D25" s="84" t="s">
        <v>161</v>
      </c>
      <c r="E25" s="76" t="s">
        <v>162</v>
      </c>
      <c r="F25" s="5"/>
      <c r="G25" s="5">
        <v>91</v>
      </c>
      <c r="H25" s="73">
        <v>45870</v>
      </c>
      <c r="I25" s="98">
        <v>45961</v>
      </c>
      <c r="J25" s="26"/>
      <c r="K25" s="85"/>
    </row>
    <row r="26" spans="1:12" ht="75.75" customHeight="1" x14ac:dyDescent="0.25">
      <c r="A26" s="33"/>
      <c r="B26" s="84"/>
      <c r="C26" s="89"/>
      <c r="D26" s="92"/>
      <c r="E26" s="76"/>
      <c r="F26" s="5"/>
      <c r="G26" s="96"/>
      <c r="H26" s="73"/>
      <c r="I26" s="98"/>
      <c r="J26" s="26"/>
      <c r="K26" s="85"/>
    </row>
    <row r="27" spans="1:12" x14ac:dyDescent="0.25">
      <c r="B27" s="15"/>
      <c r="C27" s="15"/>
      <c r="D27" s="15"/>
      <c r="E27" s="15"/>
      <c r="F27" s="15"/>
      <c r="G27" s="15"/>
      <c r="H27" s="15"/>
      <c r="I27" s="15"/>
      <c r="J27" s="5"/>
      <c r="K27" s="5"/>
    </row>
    <row r="28" spans="1:12" s="81" customFormat="1" ht="15.75" x14ac:dyDescent="0.25">
      <c r="A28" s="111" t="s">
        <v>6</v>
      </c>
      <c r="B28" s="111"/>
      <c r="C28" s="78">
        <f>SUM(C23:C26)</f>
        <v>28704232</v>
      </c>
      <c r="D28" s="112"/>
      <c r="E28" s="113"/>
      <c r="F28" s="113"/>
      <c r="G28" s="113"/>
      <c r="H28" s="113"/>
      <c r="I28" s="114"/>
      <c r="J28" s="78">
        <f>SUM(J23:J26)</f>
        <v>0</v>
      </c>
      <c r="K28" s="79"/>
      <c r="L28" s="80"/>
    </row>
    <row r="29" spans="1:12" x14ac:dyDescent="0.25">
      <c r="A29" s="107" t="s">
        <v>60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9"/>
    </row>
    <row r="30" spans="1:12" x14ac:dyDescent="0.25">
      <c r="A30" s="19"/>
      <c r="B30" s="65"/>
      <c r="C30" s="72"/>
      <c r="D30" s="28"/>
      <c r="E30" s="75"/>
      <c r="F30" s="52"/>
      <c r="G30" s="52"/>
      <c r="H30" s="27"/>
      <c r="I30" s="77"/>
      <c r="J30" s="21"/>
      <c r="K30" s="22"/>
    </row>
    <row r="31" spans="1:12" s="81" customFormat="1" ht="15.75" x14ac:dyDescent="0.25">
      <c r="A31" s="111" t="s">
        <v>66</v>
      </c>
      <c r="B31" s="111"/>
      <c r="C31" s="78">
        <f>SUM(C30:C30)</f>
        <v>0</v>
      </c>
      <c r="D31" s="112"/>
      <c r="E31" s="113"/>
      <c r="F31" s="113"/>
      <c r="G31" s="113"/>
      <c r="H31" s="113"/>
      <c r="I31" s="114"/>
      <c r="J31" s="78">
        <f>SUM(J30:J30)</f>
        <v>0</v>
      </c>
      <c r="K31" s="79"/>
      <c r="L31" s="80"/>
    </row>
    <row r="32" spans="1:12" x14ac:dyDescent="0.25">
      <c r="A32" s="107" t="s">
        <v>26</v>
      </c>
      <c r="B32" s="108"/>
      <c r="C32" s="108"/>
      <c r="D32" s="108"/>
      <c r="E32" s="108"/>
      <c r="F32" s="108"/>
      <c r="G32" s="108"/>
      <c r="H32" s="108"/>
      <c r="I32" s="108"/>
      <c r="J32" s="108"/>
      <c r="K32" s="19"/>
    </row>
    <row r="33" spans="1:30" ht="90.75" customHeight="1" x14ac:dyDescent="0.25">
      <c r="A33" s="33" t="s">
        <v>100</v>
      </c>
      <c r="B33" s="23" t="s">
        <v>62</v>
      </c>
      <c r="C33" s="21">
        <v>16837150</v>
      </c>
      <c r="D33" s="124" t="s">
        <v>63</v>
      </c>
      <c r="E33" s="74" t="s">
        <v>92</v>
      </c>
      <c r="F33" s="5">
        <v>11</v>
      </c>
      <c r="G33" s="5"/>
      <c r="H33" s="73">
        <v>45688</v>
      </c>
      <c r="I33" s="73">
        <v>46021</v>
      </c>
      <c r="J33" s="34"/>
      <c r="K33" s="73"/>
    </row>
    <row r="34" spans="1:30" ht="90.75" customHeight="1" x14ac:dyDescent="0.25">
      <c r="A34" s="33" t="s">
        <v>101</v>
      </c>
      <c r="B34" s="23" t="s">
        <v>62</v>
      </c>
      <c r="C34" s="21">
        <v>17338090</v>
      </c>
      <c r="D34" s="124" t="s">
        <v>67</v>
      </c>
      <c r="E34" s="74" t="s">
        <v>93</v>
      </c>
      <c r="F34" s="5">
        <v>6</v>
      </c>
      <c r="G34" s="5"/>
      <c r="H34" s="73">
        <v>45691</v>
      </c>
      <c r="I34" s="73">
        <v>45841</v>
      </c>
      <c r="J34" s="105">
        <v>29472432</v>
      </c>
      <c r="K34" s="106">
        <v>45841</v>
      </c>
    </row>
    <row r="35" spans="1:30" ht="90.75" customHeight="1" x14ac:dyDescent="0.25">
      <c r="A35" s="33" t="s">
        <v>99</v>
      </c>
      <c r="B35" s="23" t="s">
        <v>62</v>
      </c>
      <c r="C35" s="21">
        <v>8197000</v>
      </c>
      <c r="D35" s="124" t="s">
        <v>150</v>
      </c>
      <c r="E35" s="74" t="s">
        <v>98</v>
      </c>
      <c r="F35" s="5">
        <v>10</v>
      </c>
      <c r="G35" s="5"/>
      <c r="H35" s="73">
        <v>45699</v>
      </c>
      <c r="I35" s="73">
        <v>46001</v>
      </c>
      <c r="J35" s="5"/>
      <c r="K35" s="91"/>
    </row>
    <row r="36" spans="1:30" ht="90.75" customHeight="1" x14ac:dyDescent="0.25">
      <c r="A36" s="9" t="s">
        <v>102</v>
      </c>
      <c r="B36" s="20" t="s">
        <v>62</v>
      </c>
      <c r="C36" s="21">
        <v>22959750</v>
      </c>
      <c r="D36" s="124" t="s">
        <v>72</v>
      </c>
      <c r="E36" s="74" t="s">
        <v>103</v>
      </c>
      <c r="F36" s="5">
        <v>10</v>
      </c>
      <c r="G36" s="5"/>
      <c r="H36" s="73">
        <v>45716</v>
      </c>
      <c r="I36" s="73">
        <v>46018</v>
      </c>
      <c r="J36" s="5"/>
      <c r="K36" s="5"/>
    </row>
    <row r="37" spans="1:30" ht="90.75" customHeight="1" x14ac:dyDescent="0.25">
      <c r="A37" s="33" t="s">
        <v>104</v>
      </c>
      <c r="B37" s="20" t="s">
        <v>62</v>
      </c>
      <c r="C37" s="21">
        <v>40083214</v>
      </c>
      <c r="D37" s="124" t="s">
        <v>78</v>
      </c>
      <c r="E37" s="74" t="s">
        <v>107</v>
      </c>
      <c r="F37" s="5">
        <v>9</v>
      </c>
      <c r="G37" s="5"/>
      <c r="H37" s="73">
        <v>45727</v>
      </c>
      <c r="I37" s="73">
        <v>46001</v>
      </c>
      <c r="J37" s="5"/>
      <c r="K37" s="5"/>
    </row>
    <row r="38" spans="1:30" ht="90.75" customHeight="1" x14ac:dyDescent="0.25">
      <c r="A38" s="9" t="s">
        <v>115</v>
      </c>
      <c r="B38" s="20" t="s">
        <v>62</v>
      </c>
      <c r="C38" s="21">
        <v>15000000</v>
      </c>
      <c r="D38" s="124" t="s">
        <v>75</v>
      </c>
      <c r="E38" s="74" t="s">
        <v>119</v>
      </c>
      <c r="F38" s="5">
        <v>269</v>
      </c>
      <c r="G38" s="5"/>
      <c r="H38" s="73">
        <v>45741</v>
      </c>
      <c r="I38" s="73">
        <v>46010</v>
      </c>
      <c r="J38" s="5"/>
      <c r="K38" s="5"/>
    </row>
    <row r="39" spans="1:30" ht="90.75" customHeight="1" x14ac:dyDescent="0.25">
      <c r="A39" s="9" t="s">
        <v>116</v>
      </c>
      <c r="B39" s="20" t="s">
        <v>62</v>
      </c>
      <c r="C39" s="21">
        <v>16000000</v>
      </c>
      <c r="D39" s="124" t="s">
        <v>117</v>
      </c>
      <c r="E39" s="74" t="s">
        <v>118</v>
      </c>
      <c r="F39" s="5">
        <v>8</v>
      </c>
      <c r="G39" s="5"/>
      <c r="H39" s="73">
        <v>45747</v>
      </c>
      <c r="I39" s="73">
        <v>45991</v>
      </c>
      <c r="J39" s="5"/>
      <c r="K39" s="5"/>
    </row>
    <row r="40" spans="1:30" ht="90.75" customHeight="1" x14ac:dyDescent="0.25">
      <c r="A40" s="33" t="s">
        <v>172</v>
      </c>
      <c r="B40" s="20" t="s">
        <v>62</v>
      </c>
      <c r="C40" s="21">
        <v>10248700</v>
      </c>
      <c r="D40" s="124" t="s">
        <v>71</v>
      </c>
      <c r="E40" s="74" t="s">
        <v>138</v>
      </c>
      <c r="F40" s="5">
        <v>7</v>
      </c>
      <c r="G40" s="5"/>
      <c r="H40" s="73">
        <v>45785</v>
      </c>
      <c r="I40" s="73">
        <v>45998</v>
      </c>
      <c r="J40" s="5"/>
      <c r="K40" s="96"/>
    </row>
    <row r="41" spans="1:30" ht="109.5" customHeight="1" x14ac:dyDescent="0.25">
      <c r="A41" s="33" t="s">
        <v>134</v>
      </c>
      <c r="B41" s="20" t="s">
        <v>62</v>
      </c>
      <c r="C41" s="21">
        <v>10311015</v>
      </c>
      <c r="D41" s="124" t="s">
        <v>73</v>
      </c>
      <c r="E41" s="74" t="s">
        <v>139</v>
      </c>
      <c r="F41" s="5">
        <v>7</v>
      </c>
      <c r="G41" s="5"/>
      <c r="H41" s="73">
        <v>45790</v>
      </c>
      <c r="I41" s="73">
        <v>46003</v>
      </c>
      <c r="J41" s="5"/>
      <c r="K41" s="100"/>
    </row>
    <row r="42" spans="1:30" ht="120.75" customHeight="1" x14ac:dyDescent="0.25">
      <c r="A42" s="9" t="s">
        <v>135</v>
      </c>
      <c r="B42" s="20" t="s">
        <v>62</v>
      </c>
      <c r="C42" s="45">
        <v>4591950</v>
      </c>
      <c r="D42" s="131" t="s">
        <v>77</v>
      </c>
      <c r="E42" s="76" t="s">
        <v>140</v>
      </c>
      <c r="F42" s="7">
        <v>7</v>
      </c>
      <c r="G42" s="5"/>
      <c r="H42" s="73">
        <v>45792</v>
      </c>
      <c r="I42" s="73">
        <v>46005</v>
      </c>
      <c r="J42" s="34"/>
      <c r="K42" s="73"/>
    </row>
    <row r="43" spans="1:30" ht="114" customHeight="1" x14ac:dyDescent="0.25">
      <c r="A43" s="33" t="s">
        <v>152</v>
      </c>
      <c r="B43" s="23" t="s">
        <v>62</v>
      </c>
      <c r="C43" s="21">
        <v>18112210</v>
      </c>
      <c r="D43" s="124" t="s">
        <v>67</v>
      </c>
      <c r="E43" s="76" t="s">
        <v>153</v>
      </c>
      <c r="F43" s="7">
        <v>5</v>
      </c>
      <c r="G43" s="19"/>
      <c r="H43" s="73">
        <v>45842</v>
      </c>
      <c r="I43" s="73">
        <v>45994</v>
      </c>
      <c r="J43" s="34"/>
      <c r="K43" s="73"/>
    </row>
    <row r="44" spans="1:30" ht="114" customHeight="1" x14ac:dyDescent="0.25">
      <c r="A44" s="9" t="s">
        <v>168</v>
      </c>
      <c r="B44" s="23" t="s">
        <v>62</v>
      </c>
      <c r="C44" s="45">
        <v>81893325</v>
      </c>
      <c r="D44" s="131" t="s">
        <v>169</v>
      </c>
      <c r="E44" s="76" t="s">
        <v>170</v>
      </c>
      <c r="F44" s="7">
        <v>2</v>
      </c>
      <c r="G44" s="19"/>
      <c r="H44" s="73">
        <v>45891</v>
      </c>
      <c r="I44" s="73">
        <v>45951</v>
      </c>
      <c r="J44" s="34"/>
      <c r="K44" s="73"/>
    </row>
    <row r="45" spans="1:30" x14ac:dyDescent="0.25">
      <c r="A45" s="33"/>
      <c r="B45" s="92"/>
      <c r="C45" s="21"/>
      <c r="D45" s="93"/>
      <c r="E45" s="75"/>
      <c r="F45" s="28"/>
      <c r="G45" s="51"/>
      <c r="H45" s="30"/>
      <c r="I45" s="22"/>
      <c r="J45" s="30"/>
      <c r="K45" s="22"/>
      <c r="L45" s="17"/>
    </row>
    <row r="46" spans="1:30" s="81" customFormat="1" x14ac:dyDescent="0.25">
      <c r="A46" s="115" t="s">
        <v>33</v>
      </c>
      <c r="B46" s="115"/>
      <c r="C46" s="94">
        <f>SUM(C33:C44)</f>
        <v>261572404</v>
      </c>
      <c r="D46" s="116"/>
      <c r="E46" s="117"/>
      <c r="F46" s="117"/>
      <c r="G46" s="117"/>
      <c r="H46" s="117"/>
      <c r="I46" s="118"/>
      <c r="J46" s="94">
        <f>SUM(J33:J44)</f>
        <v>29472432</v>
      </c>
      <c r="K46" s="94"/>
      <c r="L46" s="132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</row>
    <row r="47" spans="1:30" x14ac:dyDescent="0.25">
      <c r="A47" s="119" t="s">
        <v>65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38"/>
    </row>
    <row r="48" spans="1:30" ht="135.75" customHeight="1" x14ac:dyDescent="0.25">
      <c r="A48" s="33" t="s">
        <v>136</v>
      </c>
      <c r="B48" s="20" t="s">
        <v>64</v>
      </c>
      <c r="C48" s="20">
        <v>55637646</v>
      </c>
      <c r="D48" s="124" t="s">
        <v>141</v>
      </c>
      <c r="E48" s="74" t="s">
        <v>142</v>
      </c>
      <c r="F48" s="12"/>
      <c r="G48" s="12">
        <v>21</v>
      </c>
      <c r="H48" s="69">
        <v>45757</v>
      </c>
      <c r="I48" s="69">
        <v>45818</v>
      </c>
      <c r="J48" s="10" t="e">
        <f>#REF!</f>
        <v>#REF!</v>
      </c>
      <c r="K48" s="69">
        <v>45818</v>
      </c>
    </row>
    <row r="49" spans="1:12" ht="161.25" customHeight="1" x14ac:dyDescent="0.25">
      <c r="A49" s="33" t="s">
        <v>110</v>
      </c>
      <c r="B49" s="20" t="s">
        <v>64</v>
      </c>
      <c r="C49" s="20">
        <v>509752530</v>
      </c>
      <c r="D49" s="124" t="s">
        <v>112</v>
      </c>
      <c r="E49" s="74" t="s">
        <v>111</v>
      </c>
      <c r="F49" s="12"/>
      <c r="G49" s="12">
        <v>126</v>
      </c>
      <c r="H49" s="69">
        <v>45799</v>
      </c>
      <c r="I49" s="69">
        <v>45926</v>
      </c>
      <c r="J49" s="12"/>
      <c r="K49" s="12"/>
    </row>
    <row r="50" spans="1:12" ht="104.25" customHeight="1" x14ac:dyDescent="0.25">
      <c r="A50" s="33" t="s">
        <v>137</v>
      </c>
      <c r="B50" s="20" t="s">
        <v>64</v>
      </c>
      <c r="C50" s="20">
        <v>1188369192</v>
      </c>
      <c r="D50" s="124" t="s">
        <v>143</v>
      </c>
      <c r="E50" s="74" t="s">
        <v>144</v>
      </c>
      <c r="F50" s="12"/>
      <c r="G50" s="12">
        <v>107</v>
      </c>
      <c r="H50" s="69">
        <v>45804</v>
      </c>
      <c r="I50" s="69">
        <v>45911</v>
      </c>
      <c r="J50" s="12"/>
      <c r="K50" s="12"/>
    </row>
    <row r="51" spans="1:12" ht="104.25" customHeight="1" x14ac:dyDescent="0.25">
      <c r="A51" s="33" t="s">
        <v>157</v>
      </c>
      <c r="B51" s="20" t="s">
        <v>64</v>
      </c>
      <c r="C51" s="20">
        <v>57105555</v>
      </c>
      <c r="D51" s="124" t="s">
        <v>158</v>
      </c>
      <c r="E51" s="74" t="s">
        <v>159</v>
      </c>
      <c r="F51" s="12"/>
      <c r="G51" s="12">
        <v>10</v>
      </c>
      <c r="H51" s="69">
        <v>45863</v>
      </c>
      <c r="I51" s="69">
        <v>45934</v>
      </c>
      <c r="J51" s="12"/>
      <c r="K51" s="12"/>
    </row>
    <row r="52" spans="1:12" ht="104.25" customHeight="1" x14ac:dyDescent="0.25">
      <c r="A52" s="33" t="s">
        <v>165</v>
      </c>
      <c r="B52" s="20" t="s">
        <v>64</v>
      </c>
      <c r="C52" s="20">
        <v>101352714</v>
      </c>
      <c r="D52" s="124" t="s">
        <v>167</v>
      </c>
      <c r="E52" s="74" t="s">
        <v>166</v>
      </c>
      <c r="F52" s="12"/>
      <c r="G52" s="12">
        <v>45</v>
      </c>
      <c r="H52" s="69"/>
      <c r="I52" s="69">
        <v>45934</v>
      </c>
      <c r="J52" s="12"/>
      <c r="K52" s="12"/>
    </row>
    <row r="53" spans="1:12" ht="104.25" customHeight="1" x14ac:dyDescent="0.25">
      <c r="A53" s="33" t="s">
        <v>127</v>
      </c>
      <c r="B53" s="20" t="s">
        <v>79</v>
      </c>
      <c r="C53" s="20">
        <v>13000000</v>
      </c>
      <c r="D53" s="28" t="s">
        <v>126</v>
      </c>
      <c r="E53" s="74" t="s">
        <v>125</v>
      </c>
      <c r="F53" s="12">
        <v>3</v>
      </c>
      <c r="G53" s="12"/>
      <c r="H53" s="69">
        <v>45776</v>
      </c>
      <c r="I53" s="69">
        <v>45866</v>
      </c>
      <c r="J53" s="104">
        <v>13000000</v>
      </c>
      <c r="K53" s="69">
        <v>45869</v>
      </c>
    </row>
    <row r="54" spans="1:12" x14ac:dyDescent="0.25">
      <c r="A54" s="33"/>
      <c r="B54" s="20"/>
      <c r="C54" s="21"/>
      <c r="D54" s="28"/>
      <c r="E54" s="29"/>
      <c r="F54" s="52"/>
      <c r="G54" s="53"/>
      <c r="H54" s="30"/>
      <c r="I54" s="32"/>
      <c r="J54" s="31"/>
      <c r="K54" s="32"/>
      <c r="L54" s="35"/>
    </row>
    <row r="55" spans="1:12" s="37" customFormat="1" x14ac:dyDescent="0.25">
      <c r="A55" s="109" t="s">
        <v>8</v>
      </c>
      <c r="B55" s="109"/>
      <c r="C55" s="2">
        <f>SUM(C48:C54)</f>
        <v>1925217637</v>
      </c>
      <c r="D55" s="110"/>
      <c r="E55" s="110"/>
      <c r="F55" s="110"/>
      <c r="G55" s="110"/>
      <c r="H55" s="110"/>
      <c r="I55" s="110"/>
      <c r="J55" s="2" t="e">
        <f>SUM(J48:J54)</f>
        <v>#REF!</v>
      </c>
      <c r="K55" s="4"/>
      <c r="L55" s="18"/>
    </row>
    <row r="56" spans="1:12" x14ac:dyDescent="0.25">
      <c r="A56" s="107" t="s">
        <v>57</v>
      </c>
      <c r="B56" s="108"/>
      <c r="C56" s="108"/>
      <c r="D56" s="108"/>
      <c r="E56" s="108"/>
      <c r="F56" s="108"/>
      <c r="G56" s="108"/>
      <c r="H56" s="108"/>
      <c r="I56" s="108"/>
      <c r="J56" s="108"/>
      <c r="K56" s="19"/>
    </row>
    <row r="57" spans="1:12" x14ac:dyDescent="0.25">
      <c r="A57" s="25"/>
      <c r="B57" s="24"/>
      <c r="C57" s="26"/>
      <c r="D57" s="28"/>
      <c r="E57" s="29"/>
      <c r="F57" s="50"/>
      <c r="G57" s="50"/>
      <c r="H57" s="27"/>
      <c r="I57" s="27"/>
      <c r="J57" s="26"/>
      <c r="K57" s="27"/>
    </row>
    <row r="58" spans="1:12" x14ac:dyDescent="0.25">
      <c r="A58" s="25"/>
      <c r="B58" s="24"/>
      <c r="C58" s="26"/>
      <c r="D58" s="28"/>
      <c r="E58" s="28"/>
      <c r="F58" s="50"/>
      <c r="G58" s="50"/>
      <c r="H58" s="27"/>
      <c r="I58" s="27"/>
      <c r="J58" s="26"/>
      <c r="K58" s="27"/>
    </row>
    <row r="59" spans="1:12" s="37" customFormat="1" x14ac:dyDescent="0.25">
      <c r="A59" s="109" t="s">
        <v>7</v>
      </c>
      <c r="B59" s="109"/>
      <c r="C59" s="2">
        <f>C57</f>
        <v>0</v>
      </c>
      <c r="D59" s="110"/>
      <c r="E59" s="110"/>
      <c r="F59" s="110"/>
      <c r="G59" s="110"/>
      <c r="H59" s="110"/>
      <c r="I59" s="110"/>
      <c r="J59" s="4">
        <f>+J57</f>
        <v>0</v>
      </c>
      <c r="K59" s="4"/>
      <c r="L59" s="18"/>
    </row>
    <row r="60" spans="1:12" s="37" customFormat="1" x14ac:dyDescent="0.25">
      <c r="A60" s="33"/>
      <c r="B60" s="20"/>
      <c r="C60" s="26"/>
      <c r="D60" s="28"/>
      <c r="E60" s="29"/>
      <c r="F60" s="52"/>
      <c r="G60" s="52"/>
      <c r="H60" s="27"/>
      <c r="I60" s="64"/>
      <c r="J60" s="21"/>
      <c r="K60" s="64"/>
      <c r="L60" s="18"/>
    </row>
    <row r="61" spans="1:12" s="37" customFormat="1" x14ac:dyDescent="0.25">
      <c r="A61" s="33"/>
      <c r="B61" s="20"/>
      <c r="C61" s="26"/>
      <c r="D61" s="28"/>
      <c r="E61" s="29"/>
      <c r="F61" s="52"/>
      <c r="G61" s="52"/>
      <c r="H61" s="27"/>
      <c r="I61" s="64"/>
      <c r="J61" s="21"/>
      <c r="K61" s="64"/>
      <c r="L61" s="18"/>
    </row>
    <row r="62" spans="1:12" s="37" customFormat="1" x14ac:dyDescent="0.25">
      <c r="A62" s="109" t="s">
        <v>59</v>
      </c>
      <c r="B62" s="109"/>
      <c r="C62" s="2">
        <f>SUM(C60:C61)</f>
        <v>0</v>
      </c>
      <c r="D62" s="110"/>
      <c r="E62" s="110"/>
      <c r="F62" s="110"/>
      <c r="G62" s="110"/>
      <c r="H62" s="110"/>
      <c r="I62" s="110"/>
      <c r="J62" s="2" t="e">
        <f>+SUM(J55:J61)</f>
        <v>#REF!</v>
      </c>
      <c r="K62" s="4"/>
      <c r="L62" s="18"/>
    </row>
    <row r="63" spans="1:12" x14ac:dyDescent="0.25">
      <c r="A63" s="119"/>
      <c r="B63" s="115"/>
      <c r="C63" s="115"/>
      <c r="D63" s="115"/>
      <c r="E63" s="115"/>
      <c r="F63" s="115"/>
      <c r="G63" s="115"/>
      <c r="H63" s="115"/>
      <c r="I63" s="115"/>
      <c r="J63" s="115"/>
      <c r="K63" s="38"/>
    </row>
    <row r="64" spans="1:12" x14ac:dyDescent="0.25">
      <c r="A64" s="121" t="s">
        <v>58</v>
      </c>
      <c r="B64" s="122"/>
      <c r="C64" s="2">
        <f>C10+C28+C31+C46+C55+C59+C62</f>
        <v>2215494273</v>
      </c>
      <c r="D64" s="43"/>
      <c r="E64" s="43"/>
      <c r="F64" s="54"/>
      <c r="G64" s="54"/>
      <c r="H64" s="3"/>
      <c r="I64" s="3"/>
      <c r="J64" s="2" t="e">
        <f>J55+J59+#REF!+#REF!+J10</f>
        <v>#REF!</v>
      </c>
      <c r="K64" s="3"/>
    </row>
    <row r="66" spans="2:10" hidden="1" x14ac:dyDescent="0.25"/>
    <row r="67" spans="2:10" ht="26.25" hidden="1" customHeight="1" x14ac:dyDescent="0.25">
      <c r="B67" s="12" t="s">
        <v>10</v>
      </c>
      <c r="C67" s="11" t="s">
        <v>19</v>
      </c>
      <c r="D67" s="10" t="s">
        <v>20</v>
      </c>
      <c r="E67" s="66"/>
      <c r="F67" s="56"/>
      <c r="G67" s="56"/>
      <c r="J67" s="41"/>
    </row>
    <row r="68" spans="2:10" hidden="1" x14ac:dyDescent="0.25">
      <c r="B68" s="44" t="s">
        <v>11</v>
      </c>
      <c r="C68" s="45">
        <f>J10</f>
        <v>142251139</v>
      </c>
      <c r="D68" s="46" t="e">
        <f>C68/$C$73</f>
        <v>#REF!</v>
      </c>
      <c r="E68" s="67"/>
      <c r="F68" s="56"/>
      <c r="G68" s="56"/>
      <c r="J68" s="41"/>
    </row>
    <row r="69" spans="2:10" ht="30" hidden="1" x14ac:dyDescent="0.25">
      <c r="B69" s="13" t="s">
        <v>12</v>
      </c>
      <c r="C69" s="45" t="e">
        <f>#REF!</f>
        <v>#REF!</v>
      </c>
      <c r="D69" s="46" t="e">
        <f>C69/$C$73</f>
        <v>#REF!</v>
      </c>
      <c r="E69" s="67"/>
      <c r="F69" s="56"/>
      <c r="G69" s="56"/>
      <c r="J69" s="41"/>
    </row>
    <row r="70" spans="2:10" ht="45" hidden="1" x14ac:dyDescent="0.25">
      <c r="B70" s="13" t="s">
        <v>13</v>
      </c>
      <c r="C70" s="45">
        <f>J59</f>
        <v>0</v>
      </c>
      <c r="D70" s="46" t="e">
        <f>C70/$C$73</f>
        <v>#REF!</v>
      </c>
      <c r="E70" s="67"/>
      <c r="F70" s="56"/>
      <c r="G70" s="56"/>
      <c r="J70" s="41"/>
    </row>
    <row r="71" spans="2:10" hidden="1" x14ac:dyDescent="0.25">
      <c r="B71" s="44" t="s">
        <v>14</v>
      </c>
      <c r="C71" s="45" t="e">
        <f>J55</f>
        <v>#REF!</v>
      </c>
      <c r="D71" s="46" t="e">
        <f>C71/$C$73</f>
        <v>#REF!</v>
      </c>
      <c r="E71" s="67"/>
      <c r="F71" s="56"/>
      <c r="G71" s="56"/>
      <c r="J71" s="41"/>
    </row>
    <row r="72" spans="2:10" ht="30" hidden="1" x14ac:dyDescent="0.25">
      <c r="B72" s="13" t="s">
        <v>18</v>
      </c>
      <c r="C72" s="45" t="e">
        <f>#REF!</f>
        <v>#REF!</v>
      </c>
      <c r="D72" s="46" t="e">
        <f>C72/$C$73</f>
        <v>#REF!</v>
      </c>
      <c r="E72" s="67"/>
      <c r="F72" s="56"/>
      <c r="G72" s="56"/>
      <c r="J72" s="41"/>
    </row>
    <row r="73" spans="2:10" hidden="1" x14ac:dyDescent="0.25">
      <c r="B73" s="44" t="s">
        <v>16</v>
      </c>
      <c r="C73" s="45" t="e">
        <f>SUM(C68:C72)</f>
        <v>#REF!</v>
      </c>
      <c r="D73" s="46" t="e">
        <f>SUM(D68:D72)</f>
        <v>#REF!</v>
      </c>
      <c r="E73" s="67"/>
    </row>
    <row r="74" spans="2:10" hidden="1" x14ac:dyDescent="0.25"/>
    <row r="75" spans="2:10" hidden="1" x14ac:dyDescent="0.25"/>
    <row r="76" spans="2:10" hidden="1" x14ac:dyDescent="0.25">
      <c r="F76" s="56"/>
      <c r="G76" s="56"/>
      <c r="J76" s="41"/>
    </row>
    <row r="77" spans="2:10" hidden="1" x14ac:dyDescent="0.25">
      <c r="F77" s="56"/>
      <c r="G77" s="56"/>
      <c r="J77" s="41"/>
    </row>
    <row r="78" spans="2:10" hidden="1" x14ac:dyDescent="0.25">
      <c r="F78" s="56"/>
      <c r="G78" s="56"/>
      <c r="J78" s="41"/>
    </row>
    <row r="79" spans="2:10" hidden="1" x14ac:dyDescent="0.25">
      <c r="F79" s="56"/>
      <c r="G79" s="56"/>
      <c r="J79" s="41"/>
    </row>
    <row r="80" spans="2:10" hidden="1" x14ac:dyDescent="0.25"/>
    <row r="81" spans="3:5" hidden="1" x14ac:dyDescent="0.25"/>
    <row r="82" spans="3:5" hidden="1" x14ac:dyDescent="0.25"/>
    <row r="83" spans="3:5" hidden="1" x14ac:dyDescent="0.25"/>
    <row r="84" spans="3:5" hidden="1" x14ac:dyDescent="0.25"/>
    <row r="85" spans="3:5" hidden="1" x14ac:dyDescent="0.25"/>
    <row r="86" spans="3:5" hidden="1" x14ac:dyDescent="0.25"/>
    <row r="87" spans="3:5" hidden="1" x14ac:dyDescent="0.25"/>
    <row r="88" spans="3:5" hidden="1" x14ac:dyDescent="0.25">
      <c r="C88" s="47" t="s">
        <v>15</v>
      </c>
      <c r="D88" s="10" t="s">
        <v>17</v>
      </c>
      <c r="E88" s="66"/>
    </row>
    <row r="89" spans="3:5" hidden="1" x14ac:dyDescent="0.25">
      <c r="C89" s="45" t="e">
        <f>C68+C69+C70</f>
        <v>#REF!</v>
      </c>
      <c r="D89" s="46" t="e">
        <f>C89/C92</f>
        <v>#REF!</v>
      </c>
      <c r="E89" s="67"/>
    </row>
    <row r="90" spans="3:5" hidden="1" x14ac:dyDescent="0.25">
      <c r="C90" s="45" t="e">
        <f>#REF!</f>
        <v>#REF!</v>
      </c>
      <c r="D90" s="46" t="e">
        <f>C90/C92</f>
        <v>#REF!</v>
      </c>
      <c r="E90" s="67"/>
    </row>
    <row r="91" spans="3:5" hidden="1" x14ac:dyDescent="0.25">
      <c r="C91" s="45" t="e">
        <f>#REF!+#REF!</f>
        <v>#REF!</v>
      </c>
      <c r="D91" s="46" t="e">
        <f>C91/C92</f>
        <v>#REF!</v>
      </c>
      <c r="E91" s="67"/>
    </row>
    <row r="92" spans="3:5" hidden="1" x14ac:dyDescent="0.25">
      <c r="C92" s="45" t="e">
        <f>C89+C90+C91</f>
        <v>#REF!</v>
      </c>
      <c r="D92" s="48" t="e">
        <f>SUM(D89:D91)</f>
        <v>#REF!</v>
      </c>
      <c r="E92" s="68"/>
    </row>
    <row r="93" spans="3:5" hidden="1" x14ac:dyDescent="0.25"/>
    <row r="94" spans="3:5" hidden="1" x14ac:dyDescent="0.25"/>
    <row r="95" spans="3:5" hidden="1" x14ac:dyDescent="0.25"/>
    <row r="96" spans="3:5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70" spans="5:5" ht="216" customHeight="1" x14ac:dyDescent="0.25">
      <c r="E170" s="71"/>
    </row>
  </sheetData>
  <mergeCells count="24">
    <mergeCell ref="A64:B64"/>
    <mergeCell ref="A55:B55"/>
    <mergeCell ref="D55:I55"/>
    <mergeCell ref="A63:J63"/>
    <mergeCell ref="A62:B62"/>
    <mergeCell ref="D62:I62"/>
    <mergeCell ref="A1:J1"/>
    <mergeCell ref="A2:J2"/>
    <mergeCell ref="A5:J5"/>
    <mergeCell ref="A10:B10"/>
    <mergeCell ref="D10:I10"/>
    <mergeCell ref="A11:J11"/>
    <mergeCell ref="A56:J56"/>
    <mergeCell ref="A59:B59"/>
    <mergeCell ref="D59:I59"/>
    <mergeCell ref="A28:B28"/>
    <mergeCell ref="D28:I28"/>
    <mergeCell ref="A32:J32"/>
    <mergeCell ref="A46:B46"/>
    <mergeCell ref="D46:I46"/>
    <mergeCell ref="A29:J29"/>
    <mergeCell ref="A31:B31"/>
    <mergeCell ref="D31:I31"/>
    <mergeCell ref="A47:J47"/>
  </mergeCells>
  <hyperlinks>
    <hyperlink ref="E12" r:id="rId1" xr:uid="{CD207342-2744-4E76-839C-1971EDDAB0FF}"/>
    <hyperlink ref="E20" r:id="rId2" xr:uid="{447D2932-2E78-48FB-BC46-DD0DB355ACDC}"/>
    <hyperlink ref="E53" r:id="rId3" xr:uid="{70DB56E4-D300-47AB-AEF1-5DEA99BAEAA3}"/>
    <hyperlink ref="E22" r:id="rId4" xr:uid="{2CEA025C-EB4F-43AD-9913-B3F7506AE93C}"/>
    <hyperlink ref="E42" r:id="rId5" xr:uid="{927BE00B-C16D-4172-A08F-9EF47BFF4AAC}"/>
    <hyperlink ref="E48" r:id="rId6" xr:uid="{5910FE1C-E7F7-4FCA-AF7F-65E4811E01A7}"/>
    <hyperlink ref="E49" r:id="rId7" xr:uid="{52424C30-B007-485A-AD85-FA80E7DE5F79}"/>
    <hyperlink ref="E50" r:id="rId8" xr:uid="{6BA1652A-B89B-47EA-AB8C-89967FF78C8F}"/>
    <hyperlink ref="E51" r:id="rId9" xr:uid="{087960DC-C437-4C26-8B88-E8C34ECB3489}"/>
  </hyperlinks>
  <printOptions horizontalCentered="1"/>
  <pageMargins left="0.78740157480314965" right="0.78740157480314965" top="0.78740157480314965" bottom="0.78740157480314965" header="0.31496062992125984" footer="0.51181102362204722"/>
  <pageSetup scale="30" fitToHeight="0" orientation="landscape" verticalDpi="72" r:id="rId10"/>
  <headerFooter>
    <oddFooter>Página &amp;P</oddFooter>
  </headerFooter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8"/>
  <sheetViews>
    <sheetView workbookViewId="0">
      <selection activeCell="F8" sqref="F8"/>
    </sheetView>
  </sheetViews>
  <sheetFormatPr baseColWidth="10" defaultColWidth="11.42578125" defaultRowHeight="15" x14ac:dyDescent="0.25"/>
  <cols>
    <col min="1" max="1" width="11.42578125" style="16"/>
    <col min="2" max="2" width="16.140625" style="16" customWidth="1"/>
    <col min="3" max="3" width="76.5703125" style="57" customWidth="1"/>
    <col min="4" max="16384" width="11.42578125" style="16"/>
  </cols>
  <sheetData>
    <row r="2" spans="2:3" x14ac:dyDescent="0.25">
      <c r="B2" s="13" t="s">
        <v>47</v>
      </c>
      <c r="C2" s="58" t="s">
        <v>34</v>
      </c>
    </row>
    <row r="3" spans="2:3" x14ac:dyDescent="0.25">
      <c r="B3" s="13" t="s">
        <v>48</v>
      </c>
      <c r="C3" s="58" t="s">
        <v>35</v>
      </c>
    </row>
    <row r="4" spans="2:3" x14ac:dyDescent="0.25">
      <c r="B4" s="13" t="s">
        <v>49</v>
      </c>
      <c r="C4" s="58" t="s">
        <v>36</v>
      </c>
    </row>
    <row r="5" spans="2:3" x14ac:dyDescent="0.25">
      <c r="B5" s="13" t="s">
        <v>50</v>
      </c>
      <c r="C5" s="58" t="s">
        <v>37</v>
      </c>
    </row>
    <row r="6" spans="2:3" ht="34.5" customHeight="1" x14ac:dyDescent="0.25">
      <c r="B6" s="13" t="s">
        <v>51</v>
      </c>
      <c r="C6" s="58" t="s">
        <v>44</v>
      </c>
    </row>
    <row r="7" spans="2:3" ht="39.75" customHeight="1" x14ac:dyDescent="0.25">
      <c r="B7" s="13" t="s">
        <v>52</v>
      </c>
      <c r="C7" s="58" t="s">
        <v>38</v>
      </c>
    </row>
    <row r="8" spans="2:3" ht="20.25" customHeight="1" x14ac:dyDescent="0.25">
      <c r="B8" s="13" t="s">
        <v>53</v>
      </c>
      <c r="C8" s="59" t="s">
        <v>45</v>
      </c>
    </row>
    <row r="9" spans="2:3" ht="21.75" customHeight="1" x14ac:dyDescent="0.25">
      <c r="B9" s="13" t="s">
        <v>54</v>
      </c>
      <c r="C9" s="58" t="s">
        <v>39</v>
      </c>
    </row>
    <row r="11" spans="2:3" x14ac:dyDescent="0.25">
      <c r="B11" s="13" t="s">
        <v>47</v>
      </c>
      <c r="C11" s="58" t="s">
        <v>40</v>
      </c>
    </row>
    <row r="12" spans="2:3" ht="16.5" customHeight="1" x14ac:dyDescent="0.25">
      <c r="B12" s="13" t="s">
        <v>48</v>
      </c>
      <c r="C12" s="58" t="s">
        <v>35</v>
      </c>
    </row>
    <row r="13" spans="2:3" x14ac:dyDescent="0.25">
      <c r="B13" s="13" t="s">
        <v>49</v>
      </c>
      <c r="C13" s="58" t="s">
        <v>46</v>
      </c>
    </row>
    <row r="14" spans="2:3" x14ac:dyDescent="0.25">
      <c r="B14" s="13" t="s">
        <v>50</v>
      </c>
      <c r="C14" s="58" t="s">
        <v>41</v>
      </c>
    </row>
    <row r="15" spans="2:3" ht="63" customHeight="1" x14ac:dyDescent="0.25">
      <c r="B15" s="13" t="s">
        <v>51</v>
      </c>
      <c r="C15" s="58" t="s">
        <v>55</v>
      </c>
    </row>
    <row r="16" spans="2:3" ht="36.75" customHeight="1" x14ac:dyDescent="0.25">
      <c r="B16" s="13" t="s">
        <v>52</v>
      </c>
      <c r="C16" s="58" t="s">
        <v>42</v>
      </c>
    </row>
    <row r="17" spans="2:6" ht="18.75" customHeight="1" x14ac:dyDescent="0.25">
      <c r="B17" s="13" t="s">
        <v>53</v>
      </c>
      <c r="C17" s="59" t="s">
        <v>45</v>
      </c>
    </row>
    <row r="18" spans="2:6" ht="51" customHeight="1" x14ac:dyDescent="0.25">
      <c r="B18" s="13" t="s">
        <v>54</v>
      </c>
      <c r="C18" s="58" t="s">
        <v>43</v>
      </c>
    </row>
    <row r="21" spans="2:6" x14ac:dyDescent="0.25">
      <c r="B21" s="13" t="s">
        <v>47</v>
      </c>
      <c r="C21" s="58" t="s">
        <v>34</v>
      </c>
      <c r="F21" s="61">
        <v>42826</v>
      </c>
    </row>
    <row r="22" spans="2:6" x14ac:dyDescent="0.25">
      <c r="B22" s="13" t="s">
        <v>48</v>
      </c>
      <c r="C22" s="58" t="s">
        <v>35</v>
      </c>
      <c r="F22" s="61">
        <v>43084</v>
      </c>
    </row>
    <row r="23" spans="2:6" x14ac:dyDescent="0.25">
      <c r="B23" s="13" t="s">
        <v>49</v>
      </c>
      <c r="C23" s="58" t="s">
        <v>36</v>
      </c>
      <c r="F23" s="16">
        <f>F22-F21</f>
        <v>258</v>
      </c>
    </row>
    <row r="24" spans="2:6" x14ac:dyDescent="0.25">
      <c r="B24" s="13" t="s">
        <v>50</v>
      </c>
      <c r="C24" s="58" t="s">
        <v>37</v>
      </c>
    </row>
    <row r="25" spans="2:6" ht="30" x14ac:dyDescent="0.25">
      <c r="B25" s="13" t="s">
        <v>51</v>
      </c>
      <c r="C25" s="60" t="s">
        <v>56</v>
      </c>
    </row>
    <row r="26" spans="2:6" ht="33" customHeight="1" x14ac:dyDescent="0.25">
      <c r="B26" s="13" t="s">
        <v>52</v>
      </c>
      <c r="C26" s="58" t="s">
        <v>38</v>
      </c>
    </row>
    <row r="27" spans="2:6" ht="20.25" customHeight="1" x14ac:dyDescent="0.25">
      <c r="B27" s="13" t="s">
        <v>53</v>
      </c>
      <c r="C27" s="59" t="s">
        <v>45</v>
      </c>
    </row>
    <row r="28" spans="2:6" ht="49.5" customHeight="1" x14ac:dyDescent="0.25">
      <c r="B28" s="13" t="s">
        <v>54</v>
      </c>
      <c r="C28" s="58" t="s">
        <v>43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2025</vt:lpstr>
      <vt:lpstr>Hoja1</vt:lpstr>
      <vt:lpstr>'2025'!Títulos_a_imprimir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</dc:creator>
  <cp:lastModifiedBy>Portatil Gerencia</cp:lastModifiedBy>
  <cp:lastPrinted>2022-01-17T14:46:03Z</cp:lastPrinted>
  <dcterms:created xsi:type="dcterms:W3CDTF">2010-10-25T20:34:58Z</dcterms:created>
  <dcterms:modified xsi:type="dcterms:W3CDTF">2025-08-25T22:24:40Z</dcterms:modified>
</cp:coreProperties>
</file>